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0\M20-075 Černá za Bory- zkapacitnění vodovodu\rozpočty\aktualizace 02_2024\"/>
    </mc:Choice>
  </mc:AlternateContent>
  <bookViews>
    <workbookView xWindow="0" yWindow="0" windowWidth="0" windowHeight="0"/>
  </bookViews>
  <sheets>
    <sheet name="Rekapitulace stavby" sheetId="1" r:id="rId1"/>
    <sheet name="1 - Zkapacitnění vodovodu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Zkapacitnění vodovodu'!$C$123:$K$558</definedName>
    <definedName name="_xlnm.Print_Area" localSheetId="1">'1 - Zkapacitnění vodovodu'!$C$4:$J$76,'1 - Zkapacitnění vodovodu'!$C$82:$J$105,'1 - Zkapacitnění vodovodu'!$C$111:$K$558</definedName>
    <definedName name="_xlnm.Print_Titles" localSheetId="1">'1 - Zkapacitnění vodovodu'!$123:$123</definedName>
    <definedName name="_xlnm._FilterDatabase" localSheetId="2" hidden="1">'VON - Vedlejší a ostatní ...'!$C$123:$K$157</definedName>
    <definedName name="_xlnm.Print_Area" localSheetId="2">'VON - Vedlejší a ostatní ...'!$C$4:$J$76,'VON - Vedlejší a ostatní ...'!$C$82:$J$105,'VON - Vedlejší a ostatní ...'!$C$111:$K$157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2" r="J37"/>
  <c r="J36"/>
  <c i="1" r="AY95"/>
  <c i="2" r="J35"/>
  <c i="1" r="AX95"/>
  <c i="2" r="BI558"/>
  <c r="BH558"/>
  <c r="BG558"/>
  <c r="BF558"/>
  <c r="T558"/>
  <c r="T557"/>
  <c r="R558"/>
  <c r="R557"/>
  <c r="P558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2"/>
  <c r="BH542"/>
  <c r="BG542"/>
  <c r="BF542"/>
  <c r="T542"/>
  <c r="T541"/>
  <c r="R542"/>
  <c r="R541"/>
  <c r="P542"/>
  <c r="P541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R536"/>
  <c r="P536"/>
  <c r="BI535"/>
  <c r="BH535"/>
  <c r="BG535"/>
  <c r="BF535"/>
  <c r="T535"/>
  <c r="R535"/>
  <c r="P535"/>
  <c r="BI531"/>
  <c r="BH531"/>
  <c r="BG531"/>
  <c r="BF531"/>
  <c r="T531"/>
  <c r="R531"/>
  <c r="P531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7"/>
  <c r="BH427"/>
  <c r="BG427"/>
  <c r="BF427"/>
  <c r="T427"/>
  <c r="R427"/>
  <c r="P427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85"/>
  <c r="BH385"/>
  <c r="BG385"/>
  <c r="BF385"/>
  <c r="T385"/>
  <c r="R385"/>
  <c r="P385"/>
  <c r="BI374"/>
  <c r="BH374"/>
  <c r="BG374"/>
  <c r="BF374"/>
  <c r="T374"/>
  <c r="R374"/>
  <c r="P374"/>
  <c r="BI372"/>
  <c r="BH372"/>
  <c r="BG372"/>
  <c r="BF372"/>
  <c r="T372"/>
  <c r="R372"/>
  <c r="P372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0"/>
  <c r="BH340"/>
  <c r="BG340"/>
  <c r="BF340"/>
  <c r="T340"/>
  <c r="R340"/>
  <c r="P340"/>
  <c r="BI338"/>
  <c r="BH338"/>
  <c r="BG338"/>
  <c r="BF338"/>
  <c r="T338"/>
  <c r="R338"/>
  <c r="P338"/>
  <c r="BI329"/>
  <c r="BH329"/>
  <c r="BG329"/>
  <c r="BF329"/>
  <c r="T329"/>
  <c r="R329"/>
  <c r="P329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2"/>
  <c r="BH262"/>
  <c r="BG262"/>
  <c r="BF262"/>
  <c r="T262"/>
  <c r="R262"/>
  <c r="P262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35"/>
  <c r="BH235"/>
  <c r="BG235"/>
  <c r="BF235"/>
  <c r="T235"/>
  <c r="R235"/>
  <c r="P235"/>
  <c r="BI234"/>
  <c r="BH234"/>
  <c r="BG234"/>
  <c r="BF234"/>
  <c r="T234"/>
  <c r="R234"/>
  <c r="P234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5"/>
  <c r="BH195"/>
  <c r="BG195"/>
  <c r="BF195"/>
  <c r="T195"/>
  <c r="R195"/>
  <c r="P195"/>
  <c r="BI183"/>
  <c r="BH183"/>
  <c r="BG183"/>
  <c r="BF183"/>
  <c r="T183"/>
  <c r="R183"/>
  <c r="P183"/>
  <c r="BI179"/>
  <c r="BH179"/>
  <c r="BG179"/>
  <c r="BF179"/>
  <c r="T179"/>
  <c r="R179"/>
  <c r="P179"/>
  <c r="BI172"/>
  <c r="BH172"/>
  <c r="BG172"/>
  <c r="BF172"/>
  <c r="T172"/>
  <c r="R172"/>
  <c r="P172"/>
  <c r="BI159"/>
  <c r="BH159"/>
  <c r="BG159"/>
  <c r="BF159"/>
  <c r="T159"/>
  <c r="R159"/>
  <c r="P159"/>
  <c r="BI150"/>
  <c r="BH150"/>
  <c r="BG150"/>
  <c r="BF150"/>
  <c r="T150"/>
  <c r="R150"/>
  <c r="P150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r="AS94"/>
  <c i="2" r="BK542"/>
  <c r="J538"/>
  <c r="J535"/>
  <c r="J525"/>
  <c r="BK521"/>
  <c r="J518"/>
  <c r="BK514"/>
  <c r="J512"/>
  <c r="BK509"/>
  <c r="J507"/>
  <c r="BK504"/>
  <c r="J502"/>
  <c r="J499"/>
  <c r="BK496"/>
  <c r="BK494"/>
  <c r="BK490"/>
  <c r="BK488"/>
  <c r="BK485"/>
  <c r="J482"/>
  <c r="BK477"/>
  <c r="J474"/>
  <c r="J468"/>
  <c r="BK464"/>
  <c r="J460"/>
  <c r="J458"/>
  <c r="J455"/>
  <c r="BK452"/>
  <c r="J449"/>
  <c r="BK445"/>
  <c r="BK442"/>
  <c r="BK436"/>
  <c r="BK427"/>
  <c r="J417"/>
  <c r="J400"/>
  <c r="J360"/>
  <c r="J340"/>
  <c r="J319"/>
  <c r="J312"/>
  <c r="BK299"/>
  <c r="J291"/>
  <c r="J281"/>
  <c r="BK274"/>
  <c r="BK267"/>
  <c r="BK258"/>
  <c r="BK253"/>
  <c r="J234"/>
  <c r="J216"/>
  <c r="J208"/>
  <c r="J183"/>
  <c r="J150"/>
  <c r="J129"/>
  <c i="3" r="J150"/>
  <c r="BK157"/>
  <c r="BK129"/>
  <c r="J147"/>
  <c r="BK153"/>
  <c r="BK143"/>
  <c r="BK139"/>
  <c i="2" r="J558"/>
  <c r="J553"/>
  <c r="J550"/>
  <c r="J539"/>
  <c r="BK535"/>
  <c r="J526"/>
  <c r="BK522"/>
  <c r="J521"/>
  <c r="BK516"/>
  <c r="J514"/>
  <c r="BK511"/>
  <c r="J509"/>
  <c r="BK506"/>
  <c r="J504"/>
  <c r="BK502"/>
  <c r="J500"/>
  <c r="BK497"/>
  <c r="J495"/>
  <c r="J492"/>
  <c r="J490"/>
  <c r="BK486"/>
  <c r="BK483"/>
  <c r="J480"/>
  <c r="BK471"/>
  <c r="J470"/>
  <c r="J465"/>
  <c r="BK462"/>
  <c r="BK459"/>
  <c r="BK456"/>
  <c r="J452"/>
  <c r="BK449"/>
  <c r="J445"/>
  <c r="J442"/>
  <c r="BK434"/>
  <c r="BK422"/>
  <c r="J412"/>
  <c r="J397"/>
  <c r="J372"/>
  <c r="BK340"/>
  <c r="J329"/>
  <c r="BK308"/>
  <c r="J301"/>
  <c r="J287"/>
  <c r="BK281"/>
  <c r="BK276"/>
  <c r="J268"/>
  <c r="J258"/>
  <c r="J253"/>
  <c r="BK234"/>
  <c r="J218"/>
  <c r="J210"/>
  <c r="BK183"/>
  <c r="BK150"/>
  <c r="BK129"/>
  <c i="3" r="BK147"/>
  <c r="BK136"/>
  <c r="BK132"/>
  <c r="J136"/>
  <c r="BK127"/>
  <c r="BK145"/>
  <c r="J157"/>
  <c i="2" r="J555"/>
  <c r="BK551"/>
  <c r="BK548"/>
  <c r="BK539"/>
  <c r="J536"/>
  <c r="BK526"/>
  <c r="J524"/>
  <c r="J520"/>
  <c r="BK515"/>
  <c r="BK513"/>
  <c r="J511"/>
  <c r="J508"/>
  <c r="BK505"/>
  <c r="J503"/>
  <c r="BK500"/>
  <c r="J498"/>
  <c r="BK495"/>
  <c r="BK492"/>
  <c r="BK489"/>
  <c r="BK487"/>
  <c r="BK484"/>
  <c r="BK481"/>
  <c r="BK476"/>
  <c r="BK470"/>
  <c r="BK465"/>
  <c r="J462"/>
  <c r="J459"/>
  <c r="J456"/>
  <c r="J454"/>
  <c r="BK451"/>
  <c r="BK448"/>
  <c r="BK443"/>
  <c r="BK440"/>
  <c r="J431"/>
  <c r="BK417"/>
  <c r="BK397"/>
  <c r="BK360"/>
  <c r="J349"/>
  <c r="J317"/>
  <c r="BK305"/>
  <c r="J296"/>
  <c r="BK291"/>
  <c r="BK283"/>
  <c r="J276"/>
  <c r="BK268"/>
  <c r="BK257"/>
  <c r="J252"/>
  <c r="BK229"/>
  <c r="BK218"/>
  <c r="BK212"/>
  <c r="J204"/>
  <c r="BK159"/>
  <c r="J131"/>
  <c i="3" r="BK155"/>
  <c r="J139"/>
  <c r="J140"/>
  <c r="BK128"/>
  <c r="J155"/>
  <c r="BK134"/>
  <c r="J129"/>
  <c i="2" r="J493"/>
  <c r="J489"/>
  <c r="J486"/>
  <c r="BK482"/>
  <c r="J477"/>
  <c r="J471"/>
  <c r="J466"/>
  <c r="J463"/>
  <c r="BK460"/>
  <c r="J457"/>
  <c r="BK454"/>
  <c r="BK450"/>
  <c r="J448"/>
  <c r="J443"/>
  <c r="J440"/>
  <c r="BK431"/>
  <c r="BK412"/>
  <c r="BK400"/>
  <c r="BK372"/>
  <c r="BK352"/>
  <c r="BK317"/>
  <c r="BK303"/>
  <c r="BK295"/>
  <c r="BK287"/>
  <c r="J279"/>
  <c r="J270"/>
  <c r="J263"/>
  <c r="J257"/>
  <c r="J251"/>
  <c r="BK223"/>
  <c r="BK214"/>
  <c r="BK206"/>
  <c r="BK179"/>
  <c r="BK141"/>
  <c r="J127"/>
  <c i="3" r="J153"/>
  <c r="J145"/>
  <c r="J127"/>
  <c r="J132"/>
  <c r="BK142"/>
  <c r="BK152"/>
  <c i="2" r="BK558"/>
  <c r="J551"/>
  <c r="J548"/>
  <c r="BK538"/>
  <c r="BK531"/>
  <c r="BK525"/>
  <c r="J522"/>
  <c r="BK518"/>
  <c r="J515"/>
  <c r="BK512"/>
  <c r="J510"/>
  <c r="BK507"/>
  <c r="J505"/>
  <c r="BK501"/>
  <c r="BK499"/>
  <c r="J497"/>
  <c r="J494"/>
  <c r="BK491"/>
  <c r="J488"/>
  <c r="J485"/>
  <c r="J483"/>
  <c r="BK480"/>
  <c r="BK474"/>
  <c r="BK466"/>
  <c r="J464"/>
  <c r="BK461"/>
  <c r="BK458"/>
  <c r="BK455"/>
  <c r="J453"/>
  <c r="J450"/>
  <c r="J444"/>
  <c r="BK441"/>
  <c r="J436"/>
  <c r="J427"/>
  <c r="BK402"/>
  <c r="J385"/>
  <c r="J356"/>
  <c r="BK338"/>
  <c r="J315"/>
  <c r="J303"/>
  <c r="J295"/>
  <c r="J285"/>
  <c r="J278"/>
  <c r="J272"/>
  <c r="BK263"/>
  <c r="BK254"/>
  <c r="BK235"/>
  <c r="J227"/>
  <c r="BK210"/>
  <c r="BK195"/>
  <c r="J159"/>
  <c r="BK131"/>
  <c r="F35"/>
  <c r="F36"/>
  <c r="J374"/>
  <c r="BK349"/>
  <c r="BK329"/>
  <c r="J308"/>
  <c r="BK296"/>
  <c r="BK285"/>
  <c r="BK278"/>
  <c r="BK272"/>
  <c r="BK262"/>
  <c r="J256"/>
  <c r="BK251"/>
  <c r="BK227"/>
  <c r="J214"/>
  <c r="J206"/>
  <c r="J179"/>
  <c r="J136"/>
  <c r="F37"/>
  <c r="J34"/>
  <c r="BK374"/>
  <c r="J352"/>
  <c r="BK319"/>
  <c r="BK312"/>
  <c r="BK301"/>
  <c r="BK293"/>
  <c r="J283"/>
  <c r="J274"/>
  <c r="J267"/>
  <c r="BK256"/>
  <c r="BK252"/>
  <c r="J229"/>
  <c r="BK216"/>
  <c r="BK208"/>
  <c r="J195"/>
  <c r="J172"/>
  <c r="BK136"/>
  <c r="F34"/>
  <c i="3" r="BK140"/>
  <c i="2" r="BK555"/>
  <c r="BK553"/>
  <c r="BK550"/>
  <c r="J542"/>
  <c r="BK536"/>
  <c r="J531"/>
  <c r="BK524"/>
  <c r="BK520"/>
  <c r="J516"/>
  <c r="J513"/>
  <c r="BK510"/>
  <c r="BK508"/>
  <c r="J506"/>
  <c r="BK503"/>
  <c r="J501"/>
  <c r="BK498"/>
  <c r="J496"/>
  <c r="BK493"/>
  <c r="J491"/>
  <c r="J487"/>
  <c r="J484"/>
  <c r="J481"/>
  <c r="J476"/>
  <c r="BK468"/>
  <c r="BK463"/>
  <c r="J461"/>
  <c r="BK457"/>
  <c r="BK453"/>
  <c r="J451"/>
  <c r="BK444"/>
  <c r="J441"/>
  <c r="J434"/>
  <c r="J422"/>
  <c r="J402"/>
  <c r="BK385"/>
  <c r="BK356"/>
  <c r="J338"/>
  <c r="BK315"/>
  <c r="J305"/>
  <c r="J299"/>
  <c r="J293"/>
  <c r="BK279"/>
  <c r="BK270"/>
  <c r="J262"/>
  <c r="J254"/>
  <c r="J235"/>
  <c r="J223"/>
  <c r="J212"/>
  <c r="BK204"/>
  <c r="BK172"/>
  <c r="J141"/>
  <c r="BK127"/>
  <c i="3" r="J142"/>
  <c r="J152"/>
  <c r="J128"/>
  <c r="J134"/>
  <c r="BK150"/>
  <c r="J143"/>
  <c i="2" l="1" r="BK126"/>
  <c r="J126"/>
  <c r="J98"/>
  <c r="BK307"/>
  <c r="J307"/>
  <c r="J99"/>
  <c r="T439"/>
  <c r="P314"/>
  <c r="P523"/>
  <c r="T314"/>
  <c r="R523"/>
  <c i="3" r="T131"/>
  <c r="T130"/>
  <c i="2" r="BK314"/>
  <c r="J314"/>
  <c r="J100"/>
  <c r="BK523"/>
  <c r="J523"/>
  <c r="J102"/>
  <c i="3" r="R126"/>
  <c r="R125"/>
  <c i="2" r="P126"/>
  <c r="P125"/>
  <c r="P124"/>
  <c i="1" r="AU95"/>
  <c i="2" r="P307"/>
  <c r="R439"/>
  <c i="3" r="T126"/>
  <c r="T125"/>
  <c r="BK138"/>
  <c r="J138"/>
  <c r="J102"/>
  <c r="BK149"/>
  <c r="J149"/>
  <c r="J104"/>
  <c i="2" r="T126"/>
  <c r="T125"/>
  <c r="T124"/>
  <c r="R307"/>
  <c r="P439"/>
  <c i="3" r="BK126"/>
  <c r="J126"/>
  <c r="J98"/>
  <c r="R131"/>
  <c r="R130"/>
  <c r="T138"/>
  <c r="T137"/>
  <c r="P149"/>
  <c r="P148"/>
  <c i="2" r="R314"/>
  <c r="T523"/>
  <c i="3" r="P126"/>
  <c r="P125"/>
  <c r="P131"/>
  <c r="P130"/>
  <c r="R138"/>
  <c r="R137"/>
  <c r="T149"/>
  <c r="T148"/>
  <c i="2" r="R126"/>
  <c r="R125"/>
  <c r="R124"/>
  <c r="T307"/>
  <c r="BK439"/>
  <c r="J439"/>
  <c r="J101"/>
  <c i="3" r="BK131"/>
  <c r="J131"/>
  <c r="J100"/>
  <c r="P138"/>
  <c r="P137"/>
  <c r="R149"/>
  <c r="R148"/>
  <c i="2" r="BK557"/>
  <c r="J557"/>
  <c r="J104"/>
  <c r="BK541"/>
  <c r="J541"/>
  <c r="J103"/>
  <c i="3" r="E114"/>
  <c r="BE136"/>
  <c r="BE128"/>
  <c r="BE132"/>
  <c r="BE140"/>
  <c r="BE142"/>
  <c r="BE157"/>
  <c r="F92"/>
  <c r="BE127"/>
  <c r="BE145"/>
  <c r="J118"/>
  <c r="BE139"/>
  <c r="BE152"/>
  <c r="BE153"/>
  <c r="BE155"/>
  <c r="BE134"/>
  <c r="BE143"/>
  <c r="BE147"/>
  <c r="BE150"/>
  <c r="BE129"/>
  <c i="1" r="BA95"/>
  <c r="BC95"/>
  <c r="BB95"/>
  <c i="2" r="E85"/>
  <c r="J89"/>
  <c r="F92"/>
  <c r="BE127"/>
  <c r="BE129"/>
  <c r="BE131"/>
  <c r="BE136"/>
  <c r="BE141"/>
  <c r="BE150"/>
  <c r="BE159"/>
  <c r="BE172"/>
  <c r="BE179"/>
  <c r="BE183"/>
  <c r="BE195"/>
  <c r="BE204"/>
  <c r="BE206"/>
  <c r="BE208"/>
  <c r="BE210"/>
  <c r="BE212"/>
  <c r="BE214"/>
  <c r="BE216"/>
  <c r="BE218"/>
  <c r="BE223"/>
  <c r="BE227"/>
  <c r="BE229"/>
  <c r="BE234"/>
  <c r="BE235"/>
  <c r="BE251"/>
  <c r="BE252"/>
  <c r="BE253"/>
  <c r="BE254"/>
  <c r="BE256"/>
  <c r="BE257"/>
  <c r="BE258"/>
  <c r="BE262"/>
  <c r="BE263"/>
  <c r="BE267"/>
  <c r="BE268"/>
  <c r="BE270"/>
  <c r="BE272"/>
  <c r="BE274"/>
  <c r="BE276"/>
  <c r="BE278"/>
  <c r="BE279"/>
  <c r="BE281"/>
  <c r="BE283"/>
  <c r="BE285"/>
  <c r="BE287"/>
  <c r="BE291"/>
  <c r="BE293"/>
  <c r="BE295"/>
  <c r="BE296"/>
  <c r="BE299"/>
  <c r="BE301"/>
  <c r="BE303"/>
  <c r="BE305"/>
  <c r="BE308"/>
  <c r="BE312"/>
  <c r="BE315"/>
  <c r="BE317"/>
  <c r="BE319"/>
  <c r="BE329"/>
  <c r="BE338"/>
  <c r="BE340"/>
  <c r="BE349"/>
  <c r="BE352"/>
  <c r="BE356"/>
  <c r="BE360"/>
  <c r="BE372"/>
  <c r="BE374"/>
  <c r="BE385"/>
  <c r="BE397"/>
  <c r="BE400"/>
  <c r="BE402"/>
  <c r="BE412"/>
  <c r="BE417"/>
  <c r="BE422"/>
  <c r="BE427"/>
  <c r="BE431"/>
  <c r="BE434"/>
  <c r="BE436"/>
  <c r="BE440"/>
  <c r="BE441"/>
  <c r="BE442"/>
  <c r="BE443"/>
  <c r="BE444"/>
  <c r="BE445"/>
  <c r="BE448"/>
  <c r="BE449"/>
  <c r="BE450"/>
  <c r="BE451"/>
  <c r="BE452"/>
  <c r="BE453"/>
  <c r="BE454"/>
  <c r="BE455"/>
  <c r="BE456"/>
  <c r="BE457"/>
  <c r="BE458"/>
  <c r="BE459"/>
  <c r="BE460"/>
  <c r="BE461"/>
  <c r="BE462"/>
  <c r="BE463"/>
  <c r="BE464"/>
  <c r="BE465"/>
  <c r="BE466"/>
  <c r="BE468"/>
  <c r="BE470"/>
  <c r="BE471"/>
  <c r="BE474"/>
  <c r="BE476"/>
  <c r="BE477"/>
  <c r="BE480"/>
  <c r="BE481"/>
  <c r="BE482"/>
  <c r="BE483"/>
  <c r="BE484"/>
  <c r="BE485"/>
  <c r="BE486"/>
  <c r="BE487"/>
  <c r="BE488"/>
  <c r="BE489"/>
  <c r="BE490"/>
  <c r="BE491"/>
  <c r="BE492"/>
  <c r="BE493"/>
  <c r="BE494"/>
  <c r="BE495"/>
  <c r="BE496"/>
  <c r="BE497"/>
  <c r="BE498"/>
  <c r="BE499"/>
  <c r="BE500"/>
  <c r="BE501"/>
  <c r="BE502"/>
  <c r="BE503"/>
  <c r="BE504"/>
  <c r="BE505"/>
  <c r="BE506"/>
  <c r="BE507"/>
  <c r="BE508"/>
  <c r="BE509"/>
  <c r="BE510"/>
  <c r="BE511"/>
  <c r="BE512"/>
  <c r="BE513"/>
  <c r="BE514"/>
  <c r="BE515"/>
  <c r="BE516"/>
  <c r="BE518"/>
  <c r="BE520"/>
  <c r="BE521"/>
  <c r="BE522"/>
  <c r="BE524"/>
  <c r="BE525"/>
  <c r="BE526"/>
  <c r="BE531"/>
  <c r="BE535"/>
  <c r="BE536"/>
  <c r="BE538"/>
  <c r="BE539"/>
  <c r="BE542"/>
  <c r="BE548"/>
  <c r="BE550"/>
  <c r="BE551"/>
  <c r="BE553"/>
  <c r="BE555"/>
  <c r="BE558"/>
  <c i="1" r="AW95"/>
  <c r="BD95"/>
  <c i="3" r="J34"/>
  <c i="1" r="AW96"/>
  <c i="3" r="F36"/>
  <c i="1" r="BC96"/>
  <c r="BC94"/>
  <c r="W32"/>
  <c i="3" r="F37"/>
  <c i="1" r="BD96"/>
  <c r="BD94"/>
  <c r="W33"/>
  <c i="3" r="F35"/>
  <c i="1" r="BB96"/>
  <c r="BB94"/>
  <c r="W31"/>
  <c i="3" r="F34"/>
  <c i="1" r="BA96"/>
  <c r="BA94"/>
  <c r="W30"/>
  <c i="3" l="1" r="P124"/>
  <c i="1" r="AU96"/>
  <c i="3" r="T124"/>
  <c r="R124"/>
  <c i="2" r="BK125"/>
  <c r="J125"/>
  <c r="J97"/>
  <c i="3" r="BK125"/>
  <c r="BK130"/>
  <c r="J130"/>
  <c r="J99"/>
  <c r="BK137"/>
  <c r="J137"/>
  <c r="J101"/>
  <c r="BK148"/>
  <c r="J148"/>
  <c r="J103"/>
  <c i="2" r="BK124"/>
  <c r="J124"/>
  <c r="J96"/>
  <c i="1" r="AU94"/>
  <c i="2" r="F33"/>
  <c i="1" r="AZ95"/>
  <c i="3" r="F33"/>
  <c i="1" r="AZ96"/>
  <c r="AX94"/>
  <c i="2" r="J33"/>
  <c i="1" r="AV95"/>
  <c r="AT95"/>
  <c r="AY94"/>
  <c i="3" r="J33"/>
  <c i="1" r="AV96"/>
  <c r="AT96"/>
  <c r="AW94"/>
  <c r="AK30"/>
  <c i="3" l="1" r="BK124"/>
  <c r="J124"/>
  <c r="J125"/>
  <c r="J97"/>
  <c r="J30"/>
  <c i="1" r="AG96"/>
  <c r="AZ94"/>
  <c r="W29"/>
  <c i="2" r="J30"/>
  <c i="1" r="AG95"/>
  <c r="AG94"/>
  <c r="AK26"/>
  <c i="3" l="1" r="J39"/>
  <c r="J96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<sst xmlns="http://schemas.openxmlformats.org/spreadsheetml/2006/main">
  <si>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</si>
  <si>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</si>
  <si>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</si>
  <si>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</si>
  <si>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</si>
  <si>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{479985c2-6986-48d0-b7ce-d504f8d89e46}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</si>
  <si>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</si>
  <si>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</si>
  <si>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</si>
  <si>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</si>
  <si>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</si>
  <si>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</si>
  <si>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</si>
  <si>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</si>
  <si>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M20/075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</si>
  <si>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</si>
  <si>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</si>
  <si>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Černá za Bory - zkapacitnění vodovodu</t>
  </si>
  <si>
    <t>KSO:</t>
  </si>
  <si>
    <t>CC-CZ:</t>
  </si>
  <si>
    <t>Místo:</t>
  </si>
  <si>
    <t>Černá za Bory</t>
  </si>
  <si>
    <t>Datum:</t>
  </si>
  <si>
    <t>26. 2. 2024</t>
  </si>
  <si>
    <t>Zadavatel:</t>
  </si>
  <si>
    <t>IČ:</t>
  </si>
  <si>
    <t>60108631</t>
  </si>
  <si>
    <t>Vodovody a kanalizace Pardubice, a.s.</t>
  </si>
  <si>
    <t>DIČ:</t>
  </si>
  <si>
    <t>Uchazeč:</t>
  </si>
  <si>
    <t>Vyplň údaj</t>
  </si>
  <si>
    <t>Projektant:</t>
  </si>
  <si>
    <t>60113111</t>
  </si>
  <si>
    <t>Multiaqua s.r.o.</t>
  </si>
  <si>
    <t>True</t>
  </si>
  <si>
    <t>Zpracovatel:</t>
  </si>
  <si>
    <t>Leona Šaldová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</si>
  <si>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</si>
  <si>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</si>
  <si>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</si>
  <si>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</si>
  <si>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</si>
  <si>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</si>
  <si>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</si>
  <si>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</si>
  <si>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</si>
  <si>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</si>
  <si>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</si>
  <si>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</si>
  <si>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</si>
  <si>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</si>
  <si>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</si>
  <si>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</si>
  <si>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</si>
  <si>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</si>
  <si>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</si>
  <si>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</si>
  <si>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</si>
  <si>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</si>
  <si>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</si>
  <si>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</si>
  <si>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</si>
  <si>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</si>
  <si>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</si>
  <si>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</si>
  <si>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</si>
  <si>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</si>
  <si>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</si>
  <si>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</si>
  <si>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</si>
  <si>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</si>
  <si>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</si>
  <si>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</si>
  <si>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</si>
  <si>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</si>
  <si>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</si>
  <si>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</si>
  <si>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</si>
  <si>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</si>
  <si>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</si>
  <si>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</si>
  <si>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</si>
  <si>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</si>
  <si>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</si>
  <si>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Zkapacitnění vodovodu</t>
  </si>
  <si>
    <t>STA</t>
  </si>
  <si>
    <t>{17ea1875-4b20-4061-aee0-047e70c2e375}</t>
  </si>
  <si>
    <t>2</t>
  </si>
  <si>
    <t>VON</t>
  </si>
  <si>
    <t>Vedlejší a ostatní náklady</t>
  </si>
  <si>
    <t>{fbfe6de8-b40a-4ef0-ad6d-e028fa0ec490}</t>
  </si>
  <si>
    <t>KRYCÍ LIST SOUPISU PRACÍ</t>
  </si>
  <si>
    <t>Objekt:</t>
  </si>
  <si>
    <t>1 - Zkapacitnění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</si>
  <si>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</si>
  <si>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</si>
  <si>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</si>
  <si>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</si>
  <si>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</si>
  <si>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</si>
  <si>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</si>
  <si>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</si>
  <si>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</si>
  <si>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</si>
  <si>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</si>
  <si>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</si>
  <si>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</si>
  <si>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</si>
  <si>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</si>
  <si>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</si>
  <si>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</si>
  <si>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</si>
  <si>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</si>
  <si>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</si>
  <si>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</si>
  <si>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</si>
  <si>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</si>
  <si>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</si>
  <si>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</si>
  <si>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</si>
  <si>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</si>
  <si>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</si>
  <si>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</si>
  <si>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</si>
  <si>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</si>
  <si>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111212211</t>
  </si>
  <si>
    <t>Odstranění nevhodných dřevin průměru kmene do 100 mm výšky do 1 m s odstraněním pařezu do 100 m2 v rovině nebo na svahu do 1:5</t>
  </si>
  <si>
    <t>m2</t>
  </si>
  <si>
    <t>CS ÚRS 2024 01</t>
  </si>
  <si>
    <t>4</t>
  </si>
  <si>
    <t>-1560777206</t>
  </si>
  <si>
    <t>VV</t>
  </si>
  <si>
    <t>0,9*68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</si>
  <si>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</si>
  <si>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</si>
  <si>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193372698</t>
  </si>
  <si>
    <t>"přípojky" 11*1,5+2*2</t>
  </si>
  <si>
    <t>3</t>
  </si>
  <si>
    <t>113106221</t>
  </si>
  <si>
    <t>Rozebrání dlažeb vozovek a ploch s přemístěním hmot na skládku na vzdálenost do 3 m nebo s naložením na dopravní prostředek, s jakoukoliv výplní spár strojně plochy jednotlivě přes 50 m2 do 200 m2 z drobných kostek nebo odseků s ložem z kameniva</t>
  </si>
  <si>
    <t>1078173773</t>
  </si>
  <si>
    <t>"sús+bus" 1*53</t>
  </si>
  <si>
    <t>"sús+keře" 0,2*68</t>
  </si>
  <si>
    <t>"súsvjezd" 0,2*17</t>
  </si>
  <si>
    <t>Součet</t>
  </si>
  <si>
    <t>113106271</t>
  </si>
  <si>
    <t>Rozebrání dlažeb vozovek a ploch s přemístěním hmot na skládku na vzdálenost do 3 m nebo s naložením na dopravní prostředek, s jakoukoliv výplní spár strojně plochy jednotlivě přes 50 m2 do 200 m2 ze zámkové dlažby s ložem z kameniva</t>
  </si>
  <si>
    <t>-2121735272</t>
  </si>
  <si>
    <t>"přípojky" 11*1+2*2</t>
  </si>
  <si>
    <t>"sús+keře" 1*68</t>
  </si>
  <si>
    <t>"sús+ vjezd" 2,35*17</t>
  </si>
  <si>
    <t>5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</si>
  <si>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</si>
  <si>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</si>
  <si>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144973846</t>
  </si>
  <si>
    <t>"řad"</t>
  </si>
  <si>
    <t>"III." (90-6,5)*1,6</t>
  </si>
  <si>
    <t>"místní" 13*1,1+1,5*1,5</t>
  </si>
  <si>
    <t xml:space="preserve">"provizorní II."146*1,1 </t>
  </si>
  <si>
    <t xml:space="preserve">"přípojky" </t>
  </si>
  <si>
    <t>"III" 1,5*6,5</t>
  </si>
  <si>
    <t>"zámkovka" 11*1+2,15*17+0,75*68+2*2</t>
  </si>
  <si>
    <t>6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</si>
  <si>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</si>
  <si>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</si>
  <si>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-1947631526</t>
  </si>
  <si>
    <t>"II" 1,5*6</t>
  </si>
  <si>
    <t>" SÚS +BUS" 1*53+1,3*53</t>
  </si>
  <si>
    <t>"SÚS+KEŘE" 68*1,3</t>
  </si>
  <si>
    <t>"SÚS+VJEZD" 1,3*17</t>
  </si>
  <si>
    <t>"PŘÍPOJKY"</t>
  </si>
  <si>
    <t>"II" 4*1,4</t>
  </si>
  <si>
    <t>7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</si>
  <si>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</si>
  <si>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</si>
  <si>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2137132211</t>
  </si>
  <si>
    <t>"místní" 1,1*13+1,5*1,5</t>
  </si>
  <si>
    <t>"II." 6*1,9</t>
  </si>
  <si>
    <t>"SÚS+BUS" 1,5*53+1*53</t>
  </si>
  <si>
    <t>"SÚS+KEŘE" 0,95*68+1*68</t>
  </si>
  <si>
    <t>"SÚS+VJEZD" 0,95*17+2,15*17</t>
  </si>
  <si>
    <t>"III." 2,1*(90-4)</t>
  </si>
  <si>
    <t>"přípojky"</t>
  </si>
  <si>
    <t>"II" 4*1,8</t>
  </si>
  <si>
    <t>"III" 6,5*1,5</t>
  </si>
  <si>
    <t>"zámková" 1,5*11+2*2</t>
  </si>
  <si>
    <t>8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</si>
  <si>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</si>
  <si>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</si>
  <si>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-653832304</t>
  </si>
  <si>
    <t xml:space="preserve">"přípojky II" </t>
  </si>
  <si>
    <t>"SPODNÍ" 2,2*4</t>
  </si>
  <si>
    <t>"VRCHNÍ" 3*4</t>
  </si>
  <si>
    <t>"PŘÍPOJKY III"</t>
  </si>
  <si>
    <t>"vrchní " 6,5*3</t>
  </si>
  <si>
    <t>9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</si>
  <si>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</si>
  <si>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</si>
  <si>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-49578316</t>
  </si>
  <si>
    <t>"přípojky II střední " 4*2,6</t>
  </si>
  <si>
    <t>"přípojka III spodní" 6,5*2,5</t>
  </si>
  <si>
    <t>10</t>
  </si>
  <si>
    <t>113154263</t>
  </si>
  <si>
    <t>Frézování živičného podkladu nebo krytu s naložením na dopravní prostředek plochy přes 500 do 1 000 m2 s překážkami v trase pruhu šířky přes 1 m do 2 m, tloušťky vrstvy 50 mm</t>
  </si>
  <si>
    <t>-776449785</t>
  </si>
  <si>
    <t>"místní vrchní" 1,5*13+1,9*1,9</t>
  </si>
  <si>
    <t>"II. spodní" 2,3*6</t>
  </si>
  <si>
    <t>"II. vrchní" 3,5*6</t>
  </si>
  <si>
    <t>"III.vrchní" 3,5*(90-4)</t>
  </si>
  <si>
    <t>"SÚS+BUS vrchní" 3,5*53</t>
  </si>
  <si>
    <t>"sús+bus spodní" 1,7*53</t>
  </si>
  <si>
    <t>"sus+keře vrchní" 68*3,5</t>
  </si>
  <si>
    <t>"sús+keře spodní" 1,15*68</t>
  </si>
  <si>
    <t xml:space="preserve">"sús+vjezd spodní"1,15*17 </t>
  </si>
  <si>
    <t>"sús+vjezd vrchní" 17*3,5</t>
  </si>
  <si>
    <t>11</t>
  </si>
  <si>
    <t>113154264</t>
  </si>
  <si>
    <t>Frézování živičného podkladu nebo krytu s naložením na dopravní prostředek plochy přes 500 do 1 000 m2 s překážkami v trase pruhu šířky přes 1 m do 2 m, tloušťky vrstvy 100 mm</t>
  </si>
  <si>
    <t>-1062778501</t>
  </si>
  <si>
    <t>"místní spodní"13*1,1+1,5*1,5</t>
  </si>
  <si>
    <t>"II. prostřední" 2,7*6</t>
  </si>
  <si>
    <t>"III. spodní" 2,6*(90-4)</t>
  </si>
  <si>
    <t>"III. provizorní " 1,1*(90-4)</t>
  </si>
  <si>
    <t>"sús+bus prostřední"1,9*53</t>
  </si>
  <si>
    <t>"sús+keře prostřední" 1,35*68</t>
  </si>
  <si>
    <t xml:space="preserve">"sús+vjezd prostřední " 1,35*17 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</si>
  <si>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</si>
  <si>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</si>
  <si>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</si>
  <si>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-261174560</t>
  </si>
  <si>
    <t>68+17+7*2</t>
  </si>
  <si>
    <t>13</t>
  </si>
  <si>
    <t>113204111</t>
  </si>
  <si>
    <t>Vytrhání obrub s vybouráním lože, s přemístěním hmot na skládku na vzdálenost do 3 m nebo s naložením na dopravní prostředek záhonových</t>
  </si>
  <si>
    <t>874951000</t>
  </si>
  <si>
    <t>"sús+keře" 68</t>
  </si>
  <si>
    <t>14</t>
  </si>
  <si>
    <t>115101201</t>
  </si>
  <si>
    <t>Čerpání vody na dopravní výšku do 10 m s uvažovaným průměrným přítokem do 500 l/min</t>
  </si>
  <si>
    <t>hod</t>
  </si>
  <si>
    <t>167309293</t>
  </si>
  <si>
    <t>3*30*4</t>
  </si>
  <si>
    <t>15</t>
  </si>
  <si>
    <t>115101301</t>
  </si>
  <si>
    <t>Pohotovost záložní čerpací soupravy pro dopravní výšku do 10 m s uvažovaným průměrným přítokem do 500 l/min</t>
  </si>
  <si>
    <t>den</t>
  </si>
  <si>
    <t>1709611043</t>
  </si>
  <si>
    <t>3*30</t>
  </si>
  <si>
    <t>16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</si>
  <si>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</si>
  <si>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</si>
  <si>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596952484</t>
  </si>
  <si>
    <t>"vodovod"16</t>
  </si>
  <si>
    <t>17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</si>
  <si>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</si>
  <si>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</si>
  <si>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-820575834</t>
  </si>
  <si>
    <t>"plynovod" 7</t>
  </si>
  <si>
    <t>18</t>
  </si>
  <si>
    <t>119001411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</si>
  <si>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do 200 mm</t>
  </si>
  <si>
    <t>1603898114</t>
  </si>
  <si>
    <t>"kanalizace" 9</t>
  </si>
  <si>
    <t>19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</si>
  <si>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</si>
  <si>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</si>
  <si>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-1654673122</t>
  </si>
  <si>
    <t>"sdělovací kabel" 6</t>
  </si>
  <si>
    <t>"elektrika" 4</t>
  </si>
  <si>
    <t>"VO" 1</t>
  </si>
  <si>
    <t>20</t>
  </si>
  <si>
    <t>121151103</t>
  </si>
  <si>
    <t>Sejmutí ornice strojně při souvislé ploše do 100 m2, tl. vrstvy do 200 mm</t>
  </si>
  <si>
    <t>2005351711</t>
  </si>
  <si>
    <t>"řad"66*1,1+6*2</t>
  </si>
  <si>
    <t>"přípojky" 2*1+2*2</t>
  </si>
  <si>
    <t>139001101</t>
  </si>
  <si>
    <t>Příplatek k cenám hloubených vykopávek za ztížení vykopávky v blízkosti podzemního vedení nebo výbušnin pro jakoukoliv třídu horniny</t>
  </si>
  <si>
    <t>m3</t>
  </si>
  <si>
    <t>137033853</t>
  </si>
  <si>
    <t>(16+7+9+11)*1,5*1,8</t>
  </si>
  <si>
    <t>22</t>
  </si>
  <si>
    <t>131251202</t>
  </si>
  <si>
    <t>Hloubení zapažených jam a zářezů strojně s urovnáním dna do předepsaného profilu a spádu v hornině třídy těžitelnosti I skupiny 3 přes 20 do 50 m3</t>
  </si>
  <si>
    <t>202292501</t>
  </si>
  <si>
    <t>"startovací jámy" 6*2*2,2+2*2*2,2*2</t>
  </si>
  <si>
    <t>"zaslepení" 1,5*1,5*2,2</t>
  </si>
  <si>
    <t>0,5*48,950</t>
  </si>
  <si>
    <t>23</t>
  </si>
  <si>
    <t>131351202</t>
  </si>
  <si>
    <t>Hloubení zapažených jam a zářezů strojně s urovnáním dna do předepsaného profilu a spádu v hornině třídy těžitelnosti II skupiny 4 přes 20 do 50 m3</t>
  </si>
  <si>
    <t>-482545093</t>
  </si>
  <si>
    <t>24</t>
  </si>
  <si>
    <t>132254205</t>
  </si>
  <si>
    <t>Hloubení zapažených rýh šířky přes 800 do 2 000 mm strojně s urovnáním dna do předepsaného profilu a spádu v hornině třídy těžitelnosti I skupiny 3 přes 500 do 1 000 m3</t>
  </si>
  <si>
    <t>1463945119</t>
  </si>
  <si>
    <t xml:space="preserve">"řad" </t>
  </si>
  <si>
    <t>"II." 6*1,1*(1,9-0,5)</t>
  </si>
  <si>
    <t>"III." (90-4)*1,1*(1,9-0,44)</t>
  </si>
  <si>
    <t>"sús+bus" 1,1*53*(1,9-0,5)</t>
  </si>
  <si>
    <t>"sús+keře" 68*1,1*(1,9-0,5)</t>
  </si>
  <si>
    <t>"sús+vjezd" 17*1,1*(1,9-0,54)</t>
  </si>
  <si>
    <t>"zeleň" 66*1,1*(1,9-0,2)</t>
  </si>
  <si>
    <t>"místní"13*1,1*(1,9-0,44)</t>
  </si>
  <si>
    <t>"zámková" 11*1*(1,9-0,41)</t>
  </si>
  <si>
    <t>"II" 44*1*(1,9-0,5)</t>
  </si>
  <si>
    <t>"III" 6,5*1*(1,9-0,44)</t>
  </si>
  <si>
    <t>"tráva" 2*1*(1,9-0,2)</t>
  </si>
  <si>
    <t>"50%" 0,5*594,306</t>
  </si>
  <si>
    <t>25</t>
  </si>
  <si>
    <t>132354205</t>
  </si>
  <si>
    <t>Hloubení zapažených rýh šířky přes 800 do 2 000 mm strojně s urovnáním dna do předepsaného profilu a spádu v hornině třídy těžitelnosti II skupiny 4 přes 500 do 1 000 m3</t>
  </si>
  <si>
    <t>1769930114</t>
  </si>
  <si>
    <t>26</t>
  </si>
  <si>
    <t>141721211</t>
  </si>
  <si>
    <t>Řízený zemní protlak délky protlaku do 50 m v hornině třídy těžitelnosti I a II, skupiny 1 až 4 včetně zatažení trub v hloubce do 6 m průměru vrtu do 90 mm</t>
  </si>
  <si>
    <t>-1857512232</t>
  </si>
  <si>
    <t>27</t>
  </si>
  <si>
    <t>141721224</t>
  </si>
  <si>
    <t>Řízený zemní protlak délky protlaku do 50 m v hornině třídy těžitelnosti I a II, skupiny 1 až 4 včetně zatažení trub v hloubce do 6 m průměru vrtu přes 500 do 560 mm</t>
  </si>
  <si>
    <t>-602196026</t>
  </si>
  <si>
    <t>28</t>
  </si>
  <si>
    <t>M</t>
  </si>
  <si>
    <t>14033244</t>
  </si>
  <si>
    <t>trubka ocelová bezešvá hladká tl 14,2mm ČSN 41 1375.1 D 530mm</t>
  </si>
  <si>
    <t>864140830</t>
  </si>
  <si>
    <t>8*1,01</t>
  </si>
  <si>
    <t>29</t>
  </si>
  <si>
    <t>286551261R</t>
  </si>
  <si>
    <t>manžeta chráničky vč. upínací pásky 324x530mm DN 300x500</t>
  </si>
  <si>
    <t>kus</t>
  </si>
  <si>
    <t>1443190271</t>
  </si>
  <si>
    <t>30</t>
  </si>
  <si>
    <t>28555R</t>
  </si>
  <si>
    <t>Objímky 300/500 vč. zasunutí potrubí D+M</t>
  </si>
  <si>
    <t>1965404279</t>
  </si>
  <si>
    <t>31</t>
  </si>
  <si>
    <t>151101102</t>
  </si>
  <si>
    <t>Zřízení pažení a rozepření stěn rýh pro podzemní vedení příložné pro jakoukoliv mezerovitost, hloubky přes 2 do 4 m</t>
  </si>
  <si>
    <t>85430253</t>
  </si>
  <si>
    <t>"startovací jámy" 2*2,2*4*2+2*2,2*2+6*2,2*2</t>
  </si>
  <si>
    <t>"zaslepení" 1,5*2,2*4</t>
  </si>
  <si>
    <t>32</t>
  </si>
  <si>
    <t>151101112</t>
  </si>
  <si>
    <t>Odstranění pažení a rozepření stěn rýh pro podzemní vedení s uložením materiálu na vzdálenost do 3 m od kraje výkopu příložné, hloubky přes 2 do 4 m</t>
  </si>
  <si>
    <t>1285547866</t>
  </si>
  <si>
    <t>33</t>
  </si>
  <si>
    <t>151811131</t>
  </si>
  <si>
    <t>Zřízení pažicích boxů pro pažení a rozepření stěn rýh podzemního vedení hloubka výkopu do 4 m, šířka do 1,2 m</t>
  </si>
  <si>
    <t>-1823472898</t>
  </si>
  <si>
    <t>"řad"(313-8)*1,9*2</t>
  </si>
  <si>
    <t>"přípojky" (34-14)*1,9*2</t>
  </si>
  <si>
    <t>34</t>
  </si>
  <si>
    <t>151811231</t>
  </si>
  <si>
    <t>Odstranění pažicích boxů pro pažení a rozepření stěn rýh podzemního vedení hloubka výkopu do 4 m, šířka do 1,2 m</t>
  </si>
  <si>
    <t>2124601165</t>
  </si>
  <si>
    <t>35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</si>
  <si>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</si>
  <si>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</si>
  <si>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841763148</t>
  </si>
  <si>
    <t>"zásypy 20% v zeleni" 0,2*420,954</t>
  </si>
  <si>
    <t>36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</si>
  <si>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</si>
  <si>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</si>
  <si>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1311076609</t>
  </si>
  <si>
    <t>(24,475+297,153)-84,191</t>
  </si>
  <si>
    <t>37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</si>
  <si>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</si>
  <si>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</si>
  <si>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1688646565</t>
  </si>
  <si>
    <t>2*237,437</t>
  </si>
  <si>
    <t>38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</si>
  <si>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</si>
  <si>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</si>
  <si>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760858256</t>
  </si>
  <si>
    <t>24,475+297,153</t>
  </si>
  <si>
    <t>39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</si>
  <si>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</si>
  <si>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</si>
  <si>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262305722</t>
  </si>
  <si>
    <t>2*286,094</t>
  </si>
  <si>
    <t>40</t>
  </si>
  <si>
    <t>167151101</t>
  </si>
  <si>
    <t>Nakládání, skládání a překládání neulehlého výkopku nebo sypaniny strojně nakládání, množství do 100 m3, z horniny třídy těžitelnosti I, skupiny 1 až 3</t>
  </si>
  <si>
    <t>1812793532</t>
  </si>
  <si>
    <t>41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</si>
  <si>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</si>
  <si>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</si>
  <si>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</si>
  <si>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</si>
  <si>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-1539260717</t>
  </si>
  <si>
    <t>(225,256+286,094)*1,8</t>
  </si>
  <si>
    <t>42</t>
  </si>
  <si>
    <t>171251201</t>
  </si>
  <si>
    <t>Uložení sypaniny na skládky nebo meziskládky bez hutnění s upravením uložené sypaniny do předepsaného tvaru</t>
  </si>
  <si>
    <t>-1745439827</t>
  </si>
  <si>
    <t>594,306+48,950</t>
  </si>
  <si>
    <t>43</t>
  </si>
  <si>
    <t>174101101</t>
  </si>
  <si>
    <t>Zásyp sypaninou z jakékoliv horniny strojně s uložením výkopku ve vrstvách se zhutněním jam, šachet, rýh nebo kolem objektů v těchto vykopávkách</t>
  </si>
  <si>
    <t>527226153</t>
  </si>
  <si>
    <t>(594,306+48,950)-35,55-186,752</t>
  </si>
  <si>
    <t>44</t>
  </si>
  <si>
    <t>58331200</t>
  </si>
  <si>
    <t>štěrkopísek netříděný</t>
  </si>
  <si>
    <t>-536811352</t>
  </si>
  <si>
    <t>" 80% ve zpevněném"0,80*420,954*1,8</t>
  </si>
  <si>
    <t>45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</si>
  <si>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</si>
  <si>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</si>
  <si>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-2115273443</t>
  </si>
  <si>
    <t>"řad" (313-8)*1,1*0,6-3,14*0,15*0,15*(313-8)</t>
  </si>
  <si>
    <t>"přípojka"(34-14)*1*0,35</t>
  </si>
  <si>
    <t>46</t>
  </si>
  <si>
    <t>58337331</t>
  </si>
  <si>
    <t>štěrkopísek frakce 0/22</t>
  </si>
  <si>
    <t>684334703</t>
  </si>
  <si>
    <t>186,752*1,8</t>
  </si>
  <si>
    <t>47</t>
  </si>
  <si>
    <t>181311103</t>
  </si>
  <si>
    <t>Rozprostření a urovnání ornice v rovině nebo ve svahu sklonu do 1:5 ručně při souvislé ploše, tl. vrstvy do 200 mm</t>
  </si>
  <si>
    <t>939704990</t>
  </si>
  <si>
    <t>90,6</t>
  </si>
  <si>
    <t>48</t>
  </si>
  <si>
    <t>183101313</t>
  </si>
  <si>
    <t>Hloubení jamek pro vysazování rostlin v zemině skupiny 1 až 4 s výměnou půdy z 100% v rovině nebo na svahu do 1:5, objemu přes 0,02 do 0,05 m3</t>
  </si>
  <si>
    <t>-566515872</t>
  </si>
  <si>
    <t>49</t>
  </si>
  <si>
    <t>10321100</t>
  </si>
  <si>
    <t>zahradní substrát pro výsadbu VL</t>
  </si>
  <si>
    <t>-784235916</t>
  </si>
  <si>
    <t>0,3*0,3*0,3*68</t>
  </si>
  <si>
    <t>1,836*0,08 'Přepočtené koeficientem množství</t>
  </si>
  <si>
    <t>50</t>
  </si>
  <si>
    <t>026520256</t>
  </si>
  <si>
    <t>šeřík obecný /Syringa vulgaris/</t>
  </si>
  <si>
    <t>470583462</t>
  </si>
  <si>
    <t>850*0,08 'Přepočtené koeficientem množství</t>
  </si>
  <si>
    <t>51</t>
  </si>
  <si>
    <t>183405211</t>
  </si>
  <si>
    <t>Výsev trávníku hydroosevem na ornici</t>
  </si>
  <si>
    <t>675426753</t>
  </si>
  <si>
    <t>52</t>
  </si>
  <si>
    <t>10364100</t>
  </si>
  <si>
    <t>zemina pro terénní úpravy - tříděná</t>
  </si>
  <si>
    <t>644072712</t>
  </si>
  <si>
    <t>90,6*0,2*1,8</t>
  </si>
  <si>
    <t>53</t>
  </si>
  <si>
    <t>00572470</t>
  </si>
  <si>
    <t>osivo směs travní univerzál</t>
  </si>
  <si>
    <t>kg</t>
  </si>
  <si>
    <t>-1975345763</t>
  </si>
  <si>
    <t>90,6/20</t>
  </si>
  <si>
    <t>Vodorovné konstrukce</t>
  </si>
  <si>
    <t>54</t>
  </si>
  <si>
    <t>451573111</t>
  </si>
  <si>
    <t>Lože pod potrubí, stoky a drobné objekty v otevřeném výkopu z písku a štěrkopísku do 63 mm</t>
  </si>
  <si>
    <t>-1636966878</t>
  </si>
  <si>
    <t>"řad" (313-8)*1,1*0,1</t>
  </si>
  <si>
    <t>"přípojky" (34-14)*1*0,1</t>
  </si>
  <si>
    <t>55</t>
  </si>
  <si>
    <t>452313131</t>
  </si>
  <si>
    <t>Podkladní a zajišťovací konstrukce z betonu prostého v otevřeném výkopu bez zvýšených nároků na prostředí bloky pro potrubí z betonu tř. C 12/15</t>
  </si>
  <si>
    <t>-1805349807</t>
  </si>
  <si>
    <t>0,5*0,5*0,5*7</t>
  </si>
  <si>
    <t>Komunikace pozemní</t>
  </si>
  <si>
    <t>56</t>
  </si>
  <si>
    <t>564730011</t>
  </si>
  <si>
    <t>Podklad nebo kryt z kameniva hrubého drceného vel. 8-16 mm s rozprostřením a zhutněním plochy přes 100 m2, po zhutnění tl. 100 mm</t>
  </si>
  <si>
    <t>-226229304</t>
  </si>
  <si>
    <t>"sús+vjezdy" 2,15*17</t>
  </si>
  <si>
    <t>57</t>
  </si>
  <si>
    <t>564851114</t>
  </si>
  <si>
    <t>Podklad ze štěrkodrti ŠD s rozprostřením a zhutněním plochy přes 100 m2, po zhutnění tl. 180 mm</t>
  </si>
  <si>
    <t>413031743</t>
  </si>
  <si>
    <t>"provizorní III." (90-4)*1,1</t>
  </si>
  <si>
    <t>58</t>
  </si>
  <si>
    <t>564861111</t>
  </si>
  <si>
    <t>Podklad ze štěrkodrti ŠD s rozprostřením a zhutněním plochy přes 100 m2, po zhutnění tl. 200 mm</t>
  </si>
  <si>
    <t>1096504182</t>
  </si>
  <si>
    <t>"SÚS+KEŘE" 0,75*68</t>
  </si>
  <si>
    <t>"sús+vjezd" 2,15*17</t>
  </si>
  <si>
    <t>"III." (90-4)*1,6</t>
  </si>
  <si>
    <t>"zámkovka" 11*1+2*2</t>
  </si>
  <si>
    <t>59</t>
  </si>
  <si>
    <t>564861113</t>
  </si>
  <si>
    <t>Podklad ze štěrkodrti ŠD s rozprostřením a zhutněním plochy přes 100 m2, po zhutnění tl. 220 mm</t>
  </si>
  <si>
    <t>962637663</t>
  </si>
  <si>
    <t>"sús+bus" 1,3*53</t>
  </si>
  <si>
    <t>"sús+keře" 1,3*68</t>
  </si>
  <si>
    <t>"sús+vjezd" 1,3*17</t>
  </si>
  <si>
    <t>"II" 1,4*6</t>
  </si>
  <si>
    <t>60</t>
  </si>
  <si>
    <t>564871111</t>
  </si>
  <si>
    <t>Podklad ze štěrkodrti ŠD s rozprostřením a zhutněním plochy přes 100 m2, po zhutnění tl. 250 mm</t>
  </si>
  <si>
    <t>-1804343606</t>
  </si>
  <si>
    <t>61</t>
  </si>
  <si>
    <t>565135111</t>
  </si>
  <si>
    <t>Asfaltový beton vrstva podkladní ACP 16 (obalované kamenivo střednězrnné - OKS) s rozprostřením a zhutněním v pruhu šířky přes 1,5 do 3 m, po zhutnění tl. 50 mm</t>
  </si>
  <si>
    <t>-1843233427</t>
  </si>
  <si>
    <t>"II." 2,3*6</t>
  </si>
  <si>
    <t>"SÚS+BUS"1,7*53</t>
  </si>
  <si>
    <t>"sús+keře" 1,15*68</t>
  </si>
  <si>
    <t>"sús+vjed" 17*1,15</t>
  </si>
  <si>
    <t>"II" 4*2,2</t>
  </si>
  <si>
    <t>62</t>
  </si>
  <si>
    <t>565155101</t>
  </si>
  <si>
    <t>Asfaltový beton vrstva podkladní ACP 16 (obalované kamenivo střednězrnné - OKS) s rozprostřením a zhutněním v pruhu šířky do 1,5 m, po zhutnění tl. 70 mm</t>
  </si>
  <si>
    <t>-1637346437</t>
  </si>
  <si>
    <t>63</t>
  </si>
  <si>
    <t>565155111</t>
  </si>
  <si>
    <t>Asfaltový beton vrstva podkladní ACP 16 (obalované kamenivo střednězrnné - OKS) s rozprostřením a zhutněním v pruhu šířky přes 1,5 do 3 m, po zhutnění tl. 70 mm</t>
  </si>
  <si>
    <t>-823371828</t>
  </si>
  <si>
    <t>"řad III." 2,6*(90-4)</t>
  </si>
  <si>
    <t xml:space="preserve">"přípojky III"6,5*2,5 </t>
  </si>
  <si>
    <t>64</t>
  </si>
  <si>
    <t>567122111</t>
  </si>
  <si>
    <t>Podklad ze směsi stmelené cementem SC bez dilatačních spár, s rozprostřením a zhutněním SC C 8/10 (KSC I), po zhutnění tl. 120 mm</t>
  </si>
  <si>
    <t>568846898</t>
  </si>
  <si>
    <t>"SÚS+KEŘE" 1,0*68</t>
  </si>
  <si>
    <t>"zámková přípojky" 11*1,5+2*2</t>
  </si>
  <si>
    <t>65</t>
  </si>
  <si>
    <t>567122112</t>
  </si>
  <si>
    <t>Podklad ze směsi stmelené cementem SC bez dilatačních spár, s rozprostřením a zhutněním SC C 8/10 (KSC I), po zhutnění tl. 130 mm</t>
  </si>
  <si>
    <t>1264086066</t>
  </si>
  <si>
    <t>"II"1,9*6</t>
  </si>
  <si>
    <t>"sús+bus" 1,5*53</t>
  </si>
  <si>
    <t>"sús+keře" 0,95*68</t>
  </si>
  <si>
    <t>"sús+vjezd" 0,95*17+17*2,15</t>
  </si>
  <si>
    <t>"III."2,1*(90-4)</t>
  </si>
  <si>
    <t>"III" 2*6,5</t>
  </si>
  <si>
    <t>66</t>
  </si>
  <si>
    <t>567142113</t>
  </si>
  <si>
    <t>Podklad ze směsi stmelené cementem SC bez dilatačních spár, s rozprostřením a zhutněním SC C 8/10 (KSC I), po zhutnění tl. 230 mm</t>
  </si>
  <si>
    <t>-1229868380</t>
  </si>
  <si>
    <t>"žulová kostka" 70</t>
  </si>
  <si>
    <t>67</t>
  </si>
  <si>
    <t>573191111</t>
  </si>
  <si>
    <t>Postřik infiltrační kationaktivní emulzí v množství 1,00 kg/m2</t>
  </si>
  <si>
    <t>659794125</t>
  </si>
  <si>
    <t>"III." 2,6*(90-4)</t>
  </si>
  <si>
    <t>"sús+bus" 1,7*53</t>
  </si>
  <si>
    <t>"sús+vjezd" 1,15*17</t>
  </si>
  <si>
    <t>"II"4*2,2</t>
  </si>
  <si>
    <t>"III" 6,5*2,5</t>
  </si>
  <si>
    <t>68</t>
  </si>
  <si>
    <t>573231108</t>
  </si>
  <si>
    <t>Postřik spojovací PS bez posypu kamenivem ze silniční emulze, v množství 0,50 kg/m2</t>
  </si>
  <si>
    <t>1595780758</t>
  </si>
  <si>
    <t>"místní" 1,5*13+1,9*1,9</t>
  </si>
  <si>
    <t>"II." 2,7*6+3,5*6</t>
  </si>
  <si>
    <t>"III." 3,5*(90-4)</t>
  </si>
  <si>
    <t>"sús+bus" 53*1,9+53*3,5</t>
  </si>
  <si>
    <t>"sús+keře" 68*1,35+68*3,5</t>
  </si>
  <si>
    <t>"sús+vjezd" 1,35*17+3,5*17</t>
  </si>
  <si>
    <t>"II"4*2,6+4*3</t>
  </si>
  <si>
    <t>"III" 3*6,5</t>
  </si>
  <si>
    <t>69</t>
  </si>
  <si>
    <t>577134031</t>
  </si>
  <si>
    <t>Asfaltový beton vrstva obrusná ACO 11 (ABS) s rozprostřením a se zhutněním z modifikovaného asfaltu v pruhu šířky do 1,5 m, po zhutnění tl. 40 mm</t>
  </si>
  <si>
    <t>434224484</t>
  </si>
  <si>
    <t>"místní" 1,5*6,5</t>
  </si>
  <si>
    <t>70</t>
  </si>
  <si>
    <t>577134131</t>
  </si>
  <si>
    <t>Asfaltový beton vrstva obrusná ACO 11 (ABS) s rozprostřením a se zhutněním z modifikovaného asfaltu v pruhu šířky přes do 1,5 do 3 m, po zhutnění tl. 40 mm</t>
  </si>
  <si>
    <t>-914502689</t>
  </si>
  <si>
    <t>"sús+bus"3,5*53</t>
  </si>
  <si>
    <t>71</t>
  </si>
  <si>
    <t>577134141</t>
  </si>
  <si>
    <t>Asfaltový beton vrstva obrusná ACO 11 (ABS) s rozprostřením a se zhutněním z modifikovaného asfaltu v pruhu šířky přes 3 m, po zhutnění tl. 40 mm</t>
  </si>
  <si>
    <t>-1084250364</t>
  </si>
  <si>
    <t>"ŘAD"</t>
  </si>
  <si>
    <t>"II." 3,5*6</t>
  </si>
  <si>
    <t>"III" 3,5*(90-4)</t>
  </si>
  <si>
    <t>"SÚS+KEŘE" 68*3,5</t>
  </si>
  <si>
    <t>"SÚS+VJEZD" 3,5*17</t>
  </si>
  <si>
    <t xml:space="preserve">"PŘÍPOJKY" </t>
  </si>
  <si>
    <t>"II" 4*3</t>
  </si>
  <si>
    <t>"III" 6,5*3</t>
  </si>
  <si>
    <t>72</t>
  </si>
  <si>
    <t>577155032</t>
  </si>
  <si>
    <t>Asfaltový beton vrstva ložní ACL 16 (ABH) s rozprostřením a zhutněním z modifikovaného asfaltu v pruhu šířky do 1,5 m, po zhutnění tl. 60 mm</t>
  </si>
  <si>
    <t>716690582</t>
  </si>
  <si>
    <t>"sús+keře" 1,35*68</t>
  </si>
  <si>
    <t>"sús+vjezd" 1,35*17</t>
  </si>
  <si>
    <t>73</t>
  </si>
  <si>
    <t>577155132</t>
  </si>
  <si>
    <t>Asfaltový beton vrstva ložní ACL 16 (ABH) s rozprostřením a zhutněním z modifikovaného asfaltu v pruhu šířky přes 1,5 do 3 m, po zhutnění tl. 60 mm</t>
  </si>
  <si>
    <t>1520831746</t>
  </si>
  <si>
    <t>"II."2,7*6</t>
  </si>
  <si>
    <t>"SÚS+ BUS" 1,9*53</t>
  </si>
  <si>
    <t>"II PŘÍPOJKY" 2,6*4</t>
  </si>
  <si>
    <t>74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</si>
  <si>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</si>
  <si>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</si>
  <si>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1406498645</t>
  </si>
  <si>
    <t>"sús+bus" 53*1</t>
  </si>
  <si>
    <t>"sús+vjezd" 0,2*17</t>
  </si>
  <si>
    <t>75</t>
  </si>
  <si>
    <t>596211111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</si>
  <si>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</si>
  <si>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-980664672</t>
  </si>
  <si>
    <t>"přípojka" 1,5*6,5</t>
  </si>
  <si>
    <t>76</t>
  </si>
  <si>
    <t>59245212</t>
  </si>
  <si>
    <t>dlažba zámková betonová tvaru I 200x165mm tl 60mm přírodní</t>
  </si>
  <si>
    <t>428646181</t>
  </si>
  <si>
    <t>P</t>
  </si>
  <si>
    <t>Poznámka k položce:_x000d_
Spotřeba: 36 kus/m2</t>
  </si>
  <si>
    <t>77,75*0,3*1,1</t>
  </si>
  <si>
    <t>77</t>
  </si>
  <si>
    <t>596211221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</si>
  <si>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50 do 100 m2</t>
  </si>
  <si>
    <t>122568670</t>
  </si>
  <si>
    <t>"sús+vjezdy" 2,35*17</t>
  </si>
  <si>
    <t>78</t>
  </si>
  <si>
    <t>59245213</t>
  </si>
  <si>
    <t>dlažba zámková betonová tvaru I 200x165mm tl 80mm přírodní</t>
  </si>
  <si>
    <t>-636785555</t>
  </si>
  <si>
    <t>0,1*39,950*1,1</t>
  </si>
  <si>
    <t>Trubní vedení</t>
  </si>
  <si>
    <t>79</t>
  </si>
  <si>
    <t>850315121</t>
  </si>
  <si>
    <t>Výřez nebo výsek na potrubí z trub litinových tlakových nebo plastických hmot DN 150</t>
  </si>
  <si>
    <t>442556421</t>
  </si>
  <si>
    <t>80</t>
  </si>
  <si>
    <t>850375121</t>
  </si>
  <si>
    <t>Výřez nebo výsek na potrubí z trub litinových tlakových nebo plastických hmot DN 300</t>
  </si>
  <si>
    <t>-1365528320</t>
  </si>
  <si>
    <t>81</t>
  </si>
  <si>
    <t>850391811</t>
  </si>
  <si>
    <t>Bourání stávajícího potrubí z trub litinových hrdlových nebo přírubových v otevřeném výkopu DN přes 250 do 400</t>
  </si>
  <si>
    <t>-2648472</t>
  </si>
  <si>
    <t>82</t>
  </si>
  <si>
    <t>8511R</t>
  </si>
  <si>
    <t>Demontáž stáv. armatur</t>
  </si>
  <si>
    <t>kpl</t>
  </si>
  <si>
    <t>-562187495</t>
  </si>
  <si>
    <t>83</t>
  </si>
  <si>
    <t>851371131</t>
  </si>
  <si>
    <t>Montáž potrubí z trub litinových tlakových hrdlových v otevřeném výkopu s integrovaným těsněním DN 300</t>
  </si>
  <si>
    <t>820052656</t>
  </si>
  <si>
    <t>84</t>
  </si>
  <si>
    <t>55253006</t>
  </si>
  <si>
    <t>trouba vodovodní litinová hrdlová Pz dl 6m DN 300</t>
  </si>
  <si>
    <t>-1077009315</t>
  </si>
  <si>
    <t>313</t>
  </si>
  <si>
    <t>313*1,01 'Přepočtené koeficientem množství</t>
  </si>
  <si>
    <t>85</t>
  </si>
  <si>
    <t>857242122</t>
  </si>
  <si>
    <t>Montáž litinových tvarovek na potrubí litinovém tlakovém jednoosých na potrubí z trub přírubových v otevřeném výkopu, kanálu nebo v šachtě DN 80</t>
  </si>
  <si>
    <t>913571384</t>
  </si>
  <si>
    <t>86</t>
  </si>
  <si>
    <t>55254047</t>
  </si>
  <si>
    <t>koleno 90° s patkou přírubové litinové vodovodní N-kus PN10/40 DN 80</t>
  </si>
  <si>
    <t>-862750476</t>
  </si>
  <si>
    <t>87</t>
  </si>
  <si>
    <t>857311131</t>
  </si>
  <si>
    <t>Montáž litinových tvarovek na potrubí litinovém tlakovém jednoosých na potrubí z trub hrdlových v otevřeném výkopu, kanálu nebo v šachtě s integrovaným těsněním DN 150</t>
  </si>
  <si>
    <t>-2101158344</t>
  </si>
  <si>
    <t>88</t>
  </si>
  <si>
    <t>797415000016</t>
  </si>
  <si>
    <t>SYNOFLEX - SPOJKA 150 (155-192)</t>
  </si>
  <si>
    <t>557013000</t>
  </si>
  <si>
    <t>89</t>
  </si>
  <si>
    <t>857312122</t>
  </si>
  <si>
    <t>Montáž litinových tvarovek na potrubí litinovém tlakovém jednoosých na potrubí z trub přírubových v otevřeném výkopu, kanálu nebo v šachtě DN 150</t>
  </si>
  <si>
    <t>-755877289</t>
  </si>
  <si>
    <t>90</t>
  </si>
  <si>
    <t>799415000016</t>
  </si>
  <si>
    <t>SYNOFLEX - S PŘÍRUBOU 150 (155-192)</t>
  </si>
  <si>
    <t>-1366142876</t>
  </si>
  <si>
    <t>91</t>
  </si>
  <si>
    <t>760115015916</t>
  </si>
  <si>
    <t>PŘÍRUBA - TAH - OCEL 150/159</t>
  </si>
  <si>
    <t>1410996110</t>
  </si>
  <si>
    <t>92</t>
  </si>
  <si>
    <t>857371131</t>
  </si>
  <si>
    <t>Montáž litinových tvarovek na potrubí litinovém tlakovém jednoosých na potrubí z trub hrdlových v otevřeném výkopu, kanálu nebo v šachtě s integrovaným těsněním DN 300</t>
  </si>
  <si>
    <t>-1678477018</t>
  </si>
  <si>
    <t>93</t>
  </si>
  <si>
    <t>797430000016</t>
  </si>
  <si>
    <t>SYNOFLEX - SPOJKA 300 (313-356)</t>
  </si>
  <si>
    <t>-142534786</t>
  </si>
  <si>
    <t>94</t>
  </si>
  <si>
    <t>857372122</t>
  </si>
  <si>
    <t>Montáž litinových tvarovek na potrubí litinovém tlakovém jednoosých na potrubí z trub přírubových v otevřeném výkopu, kanálu nebo v šachtě DN 300</t>
  </si>
  <si>
    <t>-1226577629</t>
  </si>
  <si>
    <t>95</t>
  </si>
  <si>
    <t>55253972</t>
  </si>
  <si>
    <t>koleno přírubové z tvárné litiny,práškový epoxid tl 250µm FFK-kus DN 300-11,25°</t>
  </si>
  <si>
    <t>2040469189</t>
  </si>
  <si>
    <t>96</t>
  </si>
  <si>
    <t>55253987</t>
  </si>
  <si>
    <t>koleno přírubové z tvárné litiny,práškový epoxid tl 250µm FFK-kus DN 300-22,5°</t>
  </si>
  <si>
    <t>1016172245</t>
  </si>
  <si>
    <t>97</t>
  </si>
  <si>
    <t>55254017</t>
  </si>
  <si>
    <t>koleno přírubové z tvárné litiny,práškový epoxid tl 250µm FFK-kus DN 300- 45°</t>
  </si>
  <si>
    <t>227314100</t>
  </si>
  <si>
    <t>98</t>
  </si>
  <si>
    <t>55259832</t>
  </si>
  <si>
    <t>přechod přírubový tvárná litina dl 300mm DN 300/150</t>
  </si>
  <si>
    <t>-154415306</t>
  </si>
  <si>
    <t>99</t>
  </si>
  <si>
    <t>799430000010</t>
  </si>
  <si>
    <t>E - kus DN 300</t>
  </si>
  <si>
    <t>-1085568717</t>
  </si>
  <si>
    <t>100</t>
  </si>
  <si>
    <t>857374122</t>
  </si>
  <si>
    <t>Montáž litinových tvarovek na potrubí litinovém tlakovém odbočných na potrubí z trub přírubových v otevřeném výkopu, kanálu nebo v šachtě DN 300</t>
  </si>
  <si>
    <t>1485097510</t>
  </si>
  <si>
    <t>101</t>
  </si>
  <si>
    <t>55253550</t>
  </si>
  <si>
    <t>tvarovka přírubová litinová s přírubovou odbočkou,práškový epoxid tl 250µm T-kus DN 300/300</t>
  </si>
  <si>
    <t>-1692960240</t>
  </si>
  <si>
    <t>102</t>
  </si>
  <si>
    <t>871161211</t>
  </si>
  <si>
    <t>Montáž vodovodního potrubí z polyetylenu PE100 RC v otevřeném výkopu svařovaných elektrotvarovkou SDR 11/PN16 d 32 x 3,0 mm</t>
  </si>
  <si>
    <t>358896481</t>
  </si>
  <si>
    <t>103</t>
  </si>
  <si>
    <t>28613850</t>
  </si>
  <si>
    <t>trubka vodovodní jednovrstvá PE100 RC PN 16 SDR11 s ochranným pláštěm z PP 32x3,0mm</t>
  </si>
  <si>
    <t>1430215779</t>
  </si>
  <si>
    <t>33*1,03</t>
  </si>
  <si>
    <t>104</t>
  </si>
  <si>
    <t>630003203216</t>
  </si>
  <si>
    <t>TVAROVKA ISO SPOJKA 32-32</t>
  </si>
  <si>
    <t>-1231739409</t>
  </si>
  <si>
    <t>13,7931034482759*1,015 'Přepočtené koeficientem množství</t>
  </si>
  <si>
    <t>105</t>
  </si>
  <si>
    <t>871211211</t>
  </si>
  <si>
    <t>Montáž vodovodního potrubí z polyetylenu PE100 RC v otevřeném výkopu svařovaných elektrotvarovkou SDR 11/PN16 d 63 x 5,8 mm</t>
  </si>
  <si>
    <t>197433369</t>
  </si>
  <si>
    <t>106</t>
  </si>
  <si>
    <t>28613424</t>
  </si>
  <si>
    <t>potrubí kanalizační jednovrstvé PE100 RC SDR11 63x5,8mm</t>
  </si>
  <si>
    <t>-656095243</t>
  </si>
  <si>
    <t>1*1,015 'Přepočtené koeficientem množství</t>
  </si>
  <si>
    <t>107</t>
  </si>
  <si>
    <t>630006306316</t>
  </si>
  <si>
    <t>TVAROVKA ISO SPOJKA 63-63</t>
  </si>
  <si>
    <t>713526721</t>
  </si>
  <si>
    <t>0,985221674876847*1,015 'Přepočtené koeficientem množství</t>
  </si>
  <si>
    <t>108</t>
  </si>
  <si>
    <t>871321211</t>
  </si>
  <si>
    <t>Montáž vodovodního potrubí z polyetylenu PE100 RC v otevřeném výkopu svařovaných elektrotvarovkou SDR 11/PN16 d 160 x 14,6 mm</t>
  </si>
  <si>
    <t>-224437150</t>
  </si>
  <si>
    <t>109</t>
  </si>
  <si>
    <t>28613553</t>
  </si>
  <si>
    <t>potrubí vodovodní dvouvrstvé PE100 RC SDR11 160x14,6mm</t>
  </si>
  <si>
    <t>-1005017295</t>
  </si>
  <si>
    <t>110</t>
  </si>
  <si>
    <t>877321112</t>
  </si>
  <si>
    <t>Montáž tvarovek na vodovodním plastovém potrubí z polyetylenu PE 100 elektrotvarovek SDR 11/PN16 kolen 90° d 160</t>
  </si>
  <si>
    <t>-6064232</t>
  </si>
  <si>
    <t>111</t>
  </si>
  <si>
    <t>28614939</t>
  </si>
  <si>
    <t>elektrokoleno 90° PE 100 PN16 D 160mm</t>
  </si>
  <si>
    <t>1073067971</t>
  </si>
  <si>
    <t>112</t>
  </si>
  <si>
    <t>891181112</t>
  </si>
  <si>
    <t>Montáž vodovodních armatur na potrubí šoupátek nebo klapek uzavíracích v otevřeném výkopu nebo v šachtách s osazením zemní soupravy (bez poklopů) DN 40</t>
  </si>
  <si>
    <t>606885454</t>
  </si>
  <si>
    <t>113</t>
  </si>
  <si>
    <t>42221420</t>
  </si>
  <si>
    <t>šoupátko přípojkové přímé DN 25 ISO/vnější závit PN16, 32x1 1/4"</t>
  </si>
  <si>
    <t>1507482958</t>
  </si>
  <si>
    <t>114</t>
  </si>
  <si>
    <t>4229107R</t>
  </si>
  <si>
    <t xml:space="preserve">souprava zemní pro šoupátka DN 32 mm  teleskopická  Rd 1,5m</t>
  </si>
  <si>
    <t>1507654226</t>
  </si>
  <si>
    <t>115</t>
  </si>
  <si>
    <t>891211112</t>
  </si>
  <si>
    <t>Montáž vodovodních armatur na potrubí šoupátek nebo klapek uzavíracích v otevřeném výkopu nebo v šachtách s osazením zemní soupravy (bez poklopů) DN 50</t>
  </si>
  <si>
    <t>1720807672</t>
  </si>
  <si>
    <t>116</t>
  </si>
  <si>
    <t>42221424</t>
  </si>
  <si>
    <t>šoupátko přípojkové přímé DN 50 ISO/vnější závit PN16, 63x2"</t>
  </si>
  <si>
    <t>-1214415261</t>
  </si>
  <si>
    <t>117</t>
  </si>
  <si>
    <t>42291072</t>
  </si>
  <si>
    <t>souprava zemní pro šoupátka DN 40-50mm Rd 1,5m</t>
  </si>
  <si>
    <t>-2017647941</t>
  </si>
  <si>
    <t>118</t>
  </si>
  <si>
    <t>891241112</t>
  </si>
  <si>
    <t>Montáž vodovodních armatur na potrubí šoupátek nebo klapek uzavíracích v otevřeném výkopu nebo v šachtách s osazením zemní soupravy (bez poklopů) DN 80</t>
  </si>
  <si>
    <t>-2067347036</t>
  </si>
  <si>
    <t>119</t>
  </si>
  <si>
    <t>42221303</t>
  </si>
  <si>
    <t>šoupátko pitná voda litina GGG 50 krátká stavební dl PN10/16 DN 80x180mm</t>
  </si>
  <si>
    <t>1257223950</t>
  </si>
  <si>
    <t>120</t>
  </si>
  <si>
    <t>42291073</t>
  </si>
  <si>
    <t>souprava zemní pro šoupátka DN 65-80mm Rd 1,5m</t>
  </si>
  <si>
    <t>-243428583</t>
  </si>
  <si>
    <t>121</t>
  </si>
  <si>
    <t>891247111</t>
  </si>
  <si>
    <t>Montáž vodovodních armatur na potrubí hydrantů podzemních (bez osazení poklopů) DN 80</t>
  </si>
  <si>
    <t>1678080113</t>
  </si>
  <si>
    <t>122</t>
  </si>
  <si>
    <t>42273594</t>
  </si>
  <si>
    <t>hydrant podzemní DN 80 PN 16 dvojitý uzávěr s koulí krycí v 1500mm</t>
  </si>
  <si>
    <t>-1454708672</t>
  </si>
  <si>
    <t>123</t>
  </si>
  <si>
    <t>42201</t>
  </si>
  <si>
    <t>Hydrantová drenáž</t>
  </si>
  <si>
    <t>ks</t>
  </si>
  <si>
    <t>1935150125</t>
  </si>
  <si>
    <t>124</t>
  </si>
  <si>
    <t>891311112</t>
  </si>
  <si>
    <t>Montáž vodovodních armatur na potrubí šoupátek nebo klapek uzavíracích v otevřeném výkopu nebo v šachtách s osazením zemní soupravy (bez poklopů) DN 150</t>
  </si>
  <si>
    <t>-1800814001</t>
  </si>
  <si>
    <t>125</t>
  </si>
  <si>
    <t>42221306</t>
  </si>
  <si>
    <t>šoupátko pitná voda litina GGG 50 krátká stavební dl PN10/16 DN 150x210mm</t>
  </si>
  <si>
    <t>1349689547</t>
  </si>
  <si>
    <t>126</t>
  </si>
  <si>
    <t>42291074</t>
  </si>
  <si>
    <t>souprava zemní pro šoupátka DN 100-150mm Rd 1,5m</t>
  </si>
  <si>
    <t>170340742</t>
  </si>
  <si>
    <t>127</t>
  </si>
  <si>
    <t>891371112</t>
  </si>
  <si>
    <t>Montáž vodovodních armatur na potrubí šoupátek nebo klapek uzavíracích v otevřeném výkopu nebo v šachtách s osazením zemní soupravy (bez poklopů) DN 300</t>
  </si>
  <si>
    <t>-1166105459</t>
  </si>
  <si>
    <t>128</t>
  </si>
  <si>
    <t>42221309</t>
  </si>
  <si>
    <t>šoupátko pitná voda litina GGG 50 krátká stavební dl PN10/16 DN 300x270mm</t>
  </si>
  <si>
    <t>-1045694391</t>
  </si>
  <si>
    <t>129</t>
  </si>
  <si>
    <t>42291076</t>
  </si>
  <si>
    <t>souprava zemní pro šoupátka DN 250-300mm Rd 1,5m</t>
  </si>
  <si>
    <t>899437555</t>
  </si>
  <si>
    <t>130</t>
  </si>
  <si>
    <t>891379111</t>
  </si>
  <si>
    <t>Montáž vodovodních armatur na potrubí navrtávacích pasů s ventilem Jt 1 MPa, na potrubí z trub litinových, ocelových nebo plastických hmot DN 300</t>
  </si>
  <si>
    <t>1268151010</t>
  </si>
  <si>
    <t>131</t>
  </si>
  <si>
    <t>42271418</t>
  </si>
  <si>
    <t>pás navrtávací z tvárné litiny DN 300, pro litinové a ocelové potrubí, se závitovým výstupem 1",5/4",6/4",2"</t>
  </si>
  <si>
    <t>-1729195845</t>
  </si>
  <si>
    <t>132</t>
  </si>
  <si>
    <t>892372111</t>
  </si>
  <si>
    <t>Tlakové zkoušky vodou zabezpečení konců potrubí při tlakových zkouškách DN do 300</t>
  </si>
  <si>
    <t>-453099593</t>
  </si>
  <si>
    <t>133</t>
  </si>
  <si>
    <t>892381111</t>
  </si>
  <si>
    <t>Tlakové zkoušky vodou na potrubí DN 250, 300 nebo 350</t>
  </si>
  <si>
    <t>1520427460</t>
  </si>
  <si>
    <t>134</t>
  </si>
  <si>
    <t>892383122</t>
  </si>
  <si>
    <t>Proplach a dezinfekce vodovodního potrubí DN 250, 300 nebo 350</t>
  </si>
  <si>
    <t>-988827968</t>
  </si>
  <si>
    <t>135</t>
  </si>
  <si>
    <t>899125</t>
  </si>
  <si>
    <t>Nerezové spoje + těsnění + bandáže</t>
  </si>
  <si>
    <t>soub</t>
  </si>
  <si>
    <t>-1219778614</t>
  </si>
  <si>
    <t>136</t>
  </si>
  <si>
    <t>899401111</t>
  </si>
  <si>
    <t>Osazení poklopů litinových ventilových</t>
  </si>
  <si>
    <t>468618339</t>
  </si>
  <si>
    <t>137</t>
  </si>
  <si>
    <t>42291402</t>
  </si>
  <si>
    <t>poklop litinový ventilový</t>
  </si>
  <si>
    <t>-500312294</t>
  </si>
  <si>
    <t>138</t>
  </si>
  <si>
    <t>56230636</t>
  </si>
  <si>
    <t>deska podkladová uličního poklopu plastového ventilkového a šoupatového</t>
  </si>
  <si>
    <t>-1857227066</t>
  </si>
  <si>
    <t>139</t>
  </si>
  <si>
    <t>899401112</t>
  </si>
  <si>
    <t>Osazení poklopů litinových šoupátkových</t>
  </si>
  <si>
    <t>573719752</t>
  </si>
  <si>
    <t>140</t>
  </si>
  <si>
    <t>42291352</t>
  </si>
  <si>
    <t>poklop litinový šoupátkový pro zemní soupravy osazení do terénu a do vozovky</t>
  </si>
  <si>
    <t>1683219585</t>
  </si>
  <si>
    <t>141</t>
  </si>
  <si>
    <t>56230640</t>
  </si>
  <si>
    <t>deska podkladová uličního poklopu plastového tuhých souprav</t>
  </si>
  <si>
    <t>765294195</t>
  </si>
  <si>
    <t>142</t>
  </si>
  <si>
    <t>899401113</t>
  </si>
  <si>
    <t>Osazení poklopů litinových hydrantových</t>
  </si>
  <si>
    <t>-2008556128</t>
  </si>
  <si>
    <t>143</t>
  </si>
  <si>
    <t>42291452</t>
  </si>
  <si>
    <t>poklop litinový hydrantový DN 80</t>
  </si>
  <si>
    <t>1399209826</t>
  </si>
  <si>
    <t>144</t>
  </si>
  <si>
    <t>56230638</t>
  </si>
  <si>
    <t>deska podkladová uličního poklopu plastového hydrantového</t>
  </si>
  <si>
    <t>1739525401</t>
  </si>
  <si>
    <t>145</t>
  </si>
  <si>
    <t>899713111</t>
  </si>
  <si>
    <t>Orientační tabulky na vodovodních a kanalizačních řadech na sloupku ocelovém nebo betonovém</t>
  </si>
  <si>
    <t>-1059249450</t>
  </si>
  <si>
    <t>146</t>
  </si>
  <si>
    <t>899721111</t>
  </si>
  <si>
    <t>Signalizační vodič na potrubí DN do 150 mm</t>
  </si>
  <si>
    <t>-1425585084</t>
  </si>
  <si>
    <t>313+1,5*4+34+15*1,5</t>
  </si>
  <si>
    <t>147</t>
  </si>
  <si>
    <t>899722114</t>
  </si>
  <si>
    <t>Krytí potrubí z plastů výstražnou fólií z PVC šířky přes 34 do 40 cm</t>
  </si>
  <si>
    <t>1881712591</t>
  </si>
  <si>
    <t>313+34</t>
  </si>
  <si>
    <t>148</t>
  </si>
  <si>
    <t>899955</t>
  </si>
  <si>
    <t>Spojka na signalizační vodič D+M</t>
  </si>
  <si>
    <t>-1122276801</t>
  </si>
  <si>
    <t>149</t>
  </si>
  <si>
    <t>R0002</t>
  </si>
  <si>
    <t>Provizorní přepojení přípojek</t>
  </si>
  <si>
    <t>-762082832</t>
  </si>
  <si>
    <t>150</t>
  </si>
  <si>
    <t>R001</t>
  </si>
  <si>
    <t>Provizorní propojení řadů</t>
  </si>
  <si>
    <t>-64668533</t>
  </si>
  <si>
    <t>Ostatní konstrukce a práce, bourání</t>
  </si>
  <si>
    <t>151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</si>
  <si>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</si>
  <si>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</si>
  <si>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1022471646</t>
  </si>
  <si>
    <t>152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</si>
  <si>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</si>
  <si>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</si>
  <si>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1886453358</t>
  </si>
  <si>
    <t>153</t>
  </si>
  <si>
    <t>919112111</t>
  </si>
  <si>
    <t>Řezání dilatačních spár v živičném krytu příčných nebo podélných, šířky 4 mm, hloubky do 60 mm</t>
  </si>
  <si>
    <t>425653152</t>
  </si>
  <si>
    <t>6*146+4*90+13*4</t>
  </si>
  <si>
    <t>"přípojky" 24*4</t>
  </si>
  <si>
    <t>154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</si>
  <si>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</si>
  <si>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</si>
  <si>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-1325458725</t>
  </si>
  <si>
    <t>"řad" 146*2+90*2+13*2+1,5*2+3,1*2+3*2</t>
  </si>
  <si>
    <t>"přípojky" 24*2</t>
  </si>
  <si>
    <t>155</t>
  </si>
  <si>
    <t>919731122</t>
  </si>
  <si>
    <t>Zarovnání styčné plochy podkladu nebo krytu podél vybourané části komunikace nebo zpevněné plochy živičné tl. přes 50 do 100 mm</t>
  </si>
  <si>
    <t>-443352677</t>
  </si>
  <si>
    <t>156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</si>
  <si>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</si>
  <si>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</si>
  <si>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-783062698</t>
  </si>
  <si>
    <t>99+68</t>
  </si>
  <si>
    <t>157</t>
  </si>
  <si>
    <t>979054442</t>
  </si>
  <si>
    <t>Očištění vybouraných prvků komunikací od spojovacího materiálu s odklizením a uložením očištěných hmot a spojovacího materiálu na skládku na vzdálenost do 10 m dlaždic, desek nebo tvarovek s původním vyplněním spár cementovou maltou</t>
  </si>
  <si>
    <t>-1983035035</t>
  </si>
  <si>
    <t>158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</si>
  <si>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</si>
  <si>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</si>
  <si>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1936744902</t>
  </si>
  <si>
    <t>87,5*0,7+39,950*0,9</t>
  </si>
  <si>
    <t>997</t>
  </si>
  <si>
    <t>Přesun sutě</t>
  </si>
  <si>
    <t>159</t>
  </si>
  <si>
    <t>997221571</t>
  </si>
  <si>
    <t>Vodorovná doprava vybouraných hmot bez naložení, ale se složením a s hrubým urovnáním na vzdálenost do 1 km</t>
  </si>
  <si>
    <t>1533370682</t>
  </si>
  <si>
    <t>"kamenivo"122,685+108,680</t>
  </si>
  <si>
    <t>"beton" 183,235</t>
  </si>
  <si>
    <t>"živice" 3,949+5,863+118,422+130,272</t>
  </si>
  <si>
    <t>"litina" 26,196</t>
  </si>
  <si>
    <t>160</t>
  </si>
  <si>
    <t>997221579</t>
  </si>
  <si>
    <t>Vodorovná doprava vybouraných hmot bez naložení, ale se složením a s hrubým urovnáním na vzdálenost Příplatek k ceně za každý další započatý 1 km přes 1 km</t>
  </si>
  <si>
    <t>36361249</t>
  </si>
  <si>
    <t>699,302*11</t>
  </si>
  <si>
    <t>161</t>
  </si>
  <si>
    <t>997221612</t>
  </si>
  <si>
    <t>Nakládání na dopravní prostředky pro vodorovnou dopravu vybouraných hmot</t>
  </si>
  <si>
    <t>-1148344325</t>
  </si>
  <si>
    <t>162</t>
  </si>
  <si>
    <t>997221615</t>
  </si>
  <si>
    <t>Poplatek za uložení stavebního odpadu na skládce (skládkovné) z prostého betonu zatříděného do Katalogu odpadů pod kódem 17 01 01</t>
  </si>
  <si>
    <t>283709253</t>
  </si>
  <si>
    <t>183,235</t>
  </si>
  <si>
    <t>163</t>
  </si>
  <si>
    <t>997221655</t>
  </si>
  <si>
    <t>1061475969</t>
  </si>
  <si>
    <t>231,365</t>
  </si>
  <si>
    <t>164</t>
  </si>
  <si>
    <t>997221645</t>
  </si>
  <si>
    <t>Poplatek za uložení stavebního odpadu na skládce (skládkovné) asfaltového bez obsahu dehtu zatříděného do Katalogu odpadů pod kódem 17 03 02</t>
  </si>
  <si>
    <t>-316105312</t>
  </si>
  <si>
    <t>258,506</t>
  </si>
  <si>
    <t>998</t>
  </si>
  <si>
    <t>Přesun hmot</t>
  </si>
  <si>
    <t>165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</si>
  <si>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</si>
  <si>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</si>
  <si>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1103565751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</si>
  <si>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</si>
  <si>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</si>
  <si>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</si>
  <si>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</si>
  <si>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</si>
  <si>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</si>
  <si>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</si>
  <si>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</si>
  <si>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</si>
  <si>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</si>
  <si>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</si>
  <si>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</si>
  <si>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</si>
  <si>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</si>
  <si>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</si>
  <si>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</si>
  <si>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</si>
  <si>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</si>
  <si>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</si>
  <si>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</si>
  <si>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</si>
  <si>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</si>
  <si>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</si>
  <si>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</si>
  <si>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</si>
  <si>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</si>
  <si>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</si>
  <si>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</si>
  <si>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</si>
  <si>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</si>
  <si>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</si>
  <si>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</si>
  <si>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</si>
  <si>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</si>
  <si>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</si>
  <si>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</si>
  <si>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</si>
  <si>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</si>
  <si>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</si>
  <si>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</si>
  <si>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obsažených v dokladové části: např. kácení zeleně, dopravní trasy, zvláštní užívání komunikací, správní poplatky, ohlášení stavby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</si>
  <si>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</si>
  <si>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</si>
  <si>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</si>
  <si>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</si>
  <si>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</si>
  <si>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ČSN- rozbor vody</t>
  </si>
  <si>
    <t>Poznámka k položce:_x000d_
dle obecných podmínek technických specifikací a zápisů ve stavebních denících ( např. zkoušky hutnění, apd.) Neuvedené v jiných částech výkazů výměr.</t>
  </si>
  <si>
    <t>X29</t>
  </si>
  <si>
    <t>Manipulační předpisy, prohlášení o shodě, tlakové zkoušky jinde neuvedené, provozní zkoušky, které budou prováděny za součinnosti obsluhy (zaškolování obsluhy).</t>
  </si>
  <si>
    <t>X30</t>
  </si>
  <si>
    <t>Vyhotovení  geodetického zaměření skutečného provedení stavby</t>
  </si>
  <si>
    <t>Poznámka k položce:_x000d_
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</si>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</sst>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5" borderId="22" xfId="0" applyFont="1" applyFill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M20/075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Černá za Bory - zkapacitnění vodovodu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Černá za Bory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Leona Šaldová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Zkapacitnění vodovodu'!J30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'1 - Zkapacitnění vodovodu'!P124</f>
        <v>0</v>
      </c>
      <c r="AV95" s="128">
        <f>'1 - Zkapacitnění vodovodu'!J33</f>
        <v>0</v>
      </c>
      <c r="AW95" s="128">
        <f>'1 - Zkapacitnění vodovodu'!J34</f>
        <v>0</v>
      </c>
      <c r="AX95" s="128">
        <f>'1 - Zkapacitnění vodovodu'!J35</f>
        <v>0</v>
      </c>
      <c r="AY95" s="128">
        <f>'1 - Zkapacitnění vodovodu'!J36</f>
        <v>0</v>
      </c>
      <c r="AZ95" s="128">
        <f>'1 - Zkapacitnění vodovodu'!F33</f>
        <v>0</v>
      </c>
      <c r="BA95" s="128">
        <f>'1 - Zkapacitnění vodovodu'!F34</f>
        <v>0</v>
      </c>
      <c r="BB95" s="128">
        <f>'1 - Zkapacitnění vodovodu'!F35</f>
        <v>0</v>
      </c>
      <c r="BC95" s="128">
        <f>'1 - Zkapacitnění vodovodu'!F36</f>
        <v>0</v>
      </c>
      <c r="BD95" s="130">
        <f>'1 - Zkapacitnění vodovodu'!F37</f>
        <v>0</v>
      </c>
      <c r="BE95" s="7"/>
      <c r="BT95" s="131" t="s">
        <v>83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82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32">
        <v>0</v>
      </c>
      <c r="AT96" s="133">
        <f>ROUND(SUM(AV96:AW96),2)</f>
        <v>0</v>
      </c>
      <c r="AU96" s="134">
        <f>'VON - Vedlejší a ostatní ...'!P124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83</v>
      </c>
      <c r="BV96" s="131" t="s">
        <v>80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SM87C4Sq0K6vwnEFrLBl0T+XXqOjcpQ5305VbcjF/GsacUJgdmZsgp7D1/UmMRVaych9xztC890+cWw6PlVrzQ==" hashValue="2P9TKzsOf9jTddLsFD2dVfOLmFufcprynHNPiwByEX3+xyfrmI47OItWsIZtDSY7SLp/NN02AcwPwl7/XqK3W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Zkapacitnění vodovodu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Černá za Bory - zkapacitnění vodovodu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ROUND((SUM(BE124:BE558)),  2)</f>
        <v>0</v>
      </c>
      <c r="G33" s="38"/>
      <c r="H33" s="38"/>
      <c r="I33" s="155">
        <v>0.20999999999999999</v>
      </c>
      <c r="J33" s="154">
        <f>ROUND(((SUM(BE124:BE558))*I33),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ROUND((SUM(BF124:BF558)),  2)</f>
        <v>0</v>
      </c>
      <c r="G34" s="38"/>
      <c r="H34" s="38"/>
      <c r="I34" s="155">
        <v>0.12</v>
      </c>
      <c r="J34" s="154">
        <f>ROUND(((SUM(BF124:BF558))*I34),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ROUND((SUM(BG124:BG558)),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ROUND((SUM(BH124:BH558)),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ROUND((SUM(BI124:BI558)),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Černá za Bory - zkapacitnění vodovodu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Zkapacitnění vodovodu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Černá za Bory</v>
      </c>
      <c r="G89" s="40"/>
      <c r="H89" s="40"/>
      <c r="I89" s="32" t="s">
        <v>22</v>
      </c>
      <c r="J89" s="79" t="str">
        <f>IF(J12="","",J12)</f>
        <v>26. 2. 2024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Leona Šaldová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J307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J314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J439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J523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J541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J557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Černá za Bory - zkapacitnění vodovodu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1 - Zkapacitnění vodovodu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Černá za Bory</v>
      </c>
      <c r="G118" s="40"/>
      <c r="H118" s="40"/>
      <c r="I118" s="32" t="s">
        <v>22</v>
      </c>
      <c r="J118" s="79" t="str">
        <f>IF(J12="","",J12)</f>
        <v>26. 2. 2024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31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Leona Šaldová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108</v>
      </c>
      <c r="D123" s="194" t="s">
        <v>63</v>
      </c>
      <c r="E123" s="194" t="s">
        <v>59</v>
      </c>
      <c r="F123" s="194" t="s">
        <v>60</v>
      </c>
      <c r="G123" s="194" t="s">
        <v>109</v>
      </c>
      <c r="H123" s="194" t="s">
        <v>110</v>
      </c>
      <c r="I123" s="194" t="s">
        <v>111</v>
      </c>
      <c r="J123" s="194" t="s">
        <v>96</v>
      </c>
      <c r="K123" s="195" t="s">
        <v>112</v>
      </c>
      <c r="L123" s="196"/>
      <c r="M123" s="100" t="s">
        <v>1</v>
      </c>
      <c r="N123" s="101" t="s">
        <v>42</v>
      </c>
      <c r="O123" s="101" t="s">
        <v>113</v>
      </c>
      <c r="P123" s="101" t="s">
        <v>114</v>
      </c>
      <c r="Q123" s="101" t="s">
        <v>115</v>
      </c>
      <c r="R123" s="101" t="s">
        <v>116</v>
      </c>
      <c r="S123" s="101" t="s">
        <v>117</v>
      </c>
      <c r="T123" s="102" t="s">
        <v>118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119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1554.3769419594003</v>
      </c>
      <c r="S124" s="104"/>
      <c r="T124" s="200">
        <f>T125</f>
        <v>786.31754999999998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98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120</v>
      </c>
      <c r="F125" s="205" t="s">
        <v>121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P126+P307+P314+P439+P523+P541</f>
        <v>0</v>
      </c>
      <c r="Q125" s="210"/>
      <c r="R125" s="211">
        <f>R126+R307+R314+R439+R523+R541</f>
        <v>1554.3769419594003</v>
      </c>
      <c r="S125" s="210"/>
      <c r="T125" s="212">
        <f>T126+T307+T314+T439+T523+T541</f>
        <v>786.31754999999998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77</v>
      </c>
      <c r="AU125" s="214" t="s">
        <v>78</v>
      </c>
      <c r="AY125" s="213" t="s">
        <v>122</v>
      </c>
      <c r="BK125" s="215">
        <f>BK126+BK307+BK314+BK439+BK523+BK541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83</v>
      </c>
      <c r="F126" s="216" t="s">
        <v>123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SUM(P127:P306)</f>
        <v>0</v>
      </c>
      <c r="Q126" s="210"/>
      <c r="R126" s="211">
        <f>SUM(R127:R306)</f>
        <v>978.37826710640002</v>
      </c>
      <c r="S126" s="210"/>
      <c r="T126" s="212">
        <f>SUM(T127:T306)</f>
        <v>760.12154999999996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77</v>
      </c>
      <c r="AU126" s="214" t="s">
        <v>83</v>
      </c>
      <c r="AY126" s="213" t="s">
        <v>122</v>
      </c>
      <c r="BK126" s="215">
        <f>SUM(BK127:BK306)</f>
        <v>0</v>
      </c>
    </row>
    <row r="127" s="2" customFormat="1" ht="44.25" customHeight="1">
      <c r="A127" s="38"/>
      <c r="B127" s="39"/>
      <c r="C127" s="218" t="s">
        <v>83</v>
      </c>
      <c r="D127" s="218" t="s">
        <v>124</v>
      </c>
      <c r="E127" s="219" t="s">
        <v>125</v>
      </c>
      <c r="F127" s="220" t="s">
        <v>126</v>
      </c>
      <c r="G127" s="221" t="s">
        <v>127</v>
      </c>
      <c r="H127" s="222">
        <v>61.200000000000003</v>
      </c>
      <c r="I127" s="223"/>
      <c r="J127" s="224">
        <f>ROUND(I127*H127,2)</f>
        <v>0</v>
      </c>
      <c r="K127" s="220" t="s">
        <v>128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129</v>
      </c>
      <c r="AT127" s="229" t="s">
        <v>124</v>
      </c>
      <c r="AU127" s="229" t="s">
        <v>87</v>
      </c>
      <c r="AY127" s="17" t="s">
        <v>122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129</v>
      </c>
      <c r="BM127" s="229" t="s">
        <v>130</v>
      </c>
    </row>
    <row r="128" s="13" customFormat="1">
      <c r="A128" s="13"/>
      <c r="B128" s="231"/>
      <c r="C128" s="232"/>
      <c r="D128" s="233" t="s">
        <v>131</v>
      </c>
      <c r="E128" s="234" t="s">
        <v>1</v>
      </c>
      <c r="F128" s="235" t="s">
        <v>132</v>
      </c>
      <c r="G128" s="232"/>
      <c r="H128" s="236">
        <v>61.200000000000003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131</v>
      </c>
      <c r="AU128" s="242" t="s">
        <v>87</v>
      </c>
      <c r="AV128" s="13" t="s">
        <v>87</v>
      </c>
      <c r="AW128" s="13" t="s">
        <v>34</v>
      </c>
      <c r="AX128" s="13" t="s">
        <v>83</v>
      </c>
      <c r="AY128" s="242" t="s">
        <v>122</v>
      </c>
    </row>
    <row r="129" s="2" customFormat="1" ht="66.75" customHeight="1">
      <c r="A129" s="38"/>
      <c r="B129" s="39"/>
      <c r="C129" s="218" t="s">
        <v>87</v>
      </c>
      <c r="D129" s="218" t="s">
        <v>124</v>
      </c>
      <c r="E129" s="219" t="s">
        <v>133</v>
      </c>
      <c r="F129" s="220" t="s">
        <v>134</v>
      </c>
      <c r="G129" s="221" t="s">
        <v>127</v>
      </c>
      <c r="H129" s="222">
        <v>20.5</v>
      </c>
      <c r="I129" s="223"/>
      <c r="J129" s="224">
        <f>ROUND(I129*H129,2)</f>
        <v>0</v>
      </c>
      <c r="K129" s="220" t="s">
        <v>128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0.26000000000000001</v>
      </c>
      <c r="T129" s="228">
        <f>S129*H129</f>
        <v>5.3300000000000001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129</v>
      </c>
      <c r="AT129" s="229" t="s">
        <v>124</v>
      </c>
      <c r="AU129" s="229" t="s">
        <v>87</v>
      </c>
      <c r="AY129" s="17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129</v>
      </c>
      <c r="BM129" s="229" t="s">
        <v>135</v>
      </c>
    </row>
    <row r="130" s="13" customFormat="1">
      <c r="A130" s="13"/>
      <c r="B130" s="231"/>
      <c r="C130" s="232"/>
      <c r="D130" s="233" t="s">
        <v>131</v>
      </c>
      <c r="E130" s="234" t="s">
        <v>1</v>
      </c>
      <c r="F130" s="235" t="s">
        <v>136</v>
      </c>
      <c r="G130" s="232"/>
      <c r="H130" s="236">
        <v>20.5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131</v>
      </c>
      <c r="AU130" s="242" t="s">
        <v>87</v>
      </c>
      <c r="AV130" s="13" t="s">
        <v>87</v>
      </c>
      <c r="AW130" s="13" t="s">
        <v>34</v>
      </c>
      <c r="AX130" s="13" t="s">
        <v>83</v>
      </c>
      <c r="AY130" s="242" t="s">
        <v>122</v>
      </c>
    </row>
    <row r="131" s="2" customFormat="1" ht="66.75" customHeight="1">
      <c r="A131" s="38"/>
      <c r="B131" s="39"/>
      <c r="C131" s="218" t="s">
        <v>137</v>
      </c>
      <c r="D131" s="218" t="s">
        <v>124</v>
      </c>
      <c r="E131" s="219" t="s">
        <v>138</v>
      </c>
      <c r="F131" s="220" t="s">
        <v>139</v>
      </c>
      <c r="G131" s="221" t="s">
        <v>127</v>
      </c>
      <c r="H131" s="222">
        <v>70</v>
      </c>
      <c r="I131" s="223"/>
      <c r="J131" s="224">
        <f>ROUND(I131*H131,2)</f>
        <v>0</v>
      </c>
      <c r="K131" s="220" t="s">
        <v>128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0.32000000000000001</v>
      </c>
      <c r="T131" s="228">
        <f>S131*H131</f>
        <v>22.400000000000002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129</v>
      </c>
      <c r="AT131" s="229" t="s">
        <v>124</v>
      </c>
      <c r="AU131" s="229" t="s">
        <v>87</v>
      </c>
      <c r="AY131" s="17" t="s">
        <v>122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129</v>
      </c>
      <c r="BM131" s="229" t="s">
        <v>140</v>
      </c>
    </row>
    <row r="132" s="13" customFormat="1">
      <c r="A132" s="13"/>
      <c r="B132" s="231"/>
      <c r="C132" s="232"/>
      <c r="D132" s="233" t="s">
        <v>131</v>
      </c>
      <c r="E132" s="234" t="s">
        <v>1</v>
      </c>
      <c r="F132" s="235" t="s">
        <v>141</v>
      </c>
      <c r="G132" s="232"/>
      <c r="H132" s="236">
        <v>53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131</v>
      </c>
      <c r="AU132" s="242" t="s">
        <v>87</v>
      </c>
      <c r="AV132" s="13" t="s">
        <v>87</v>
      </c>
      <c r="AW132" s="13" t="s">
        <v>34</v>
      </c>
      <c r="AX132" s="13" t="s">
        <v>78</v>
      </c>
      <c r="AY132" s="242" t="s">
        <v>122</v>
      </c>
    </row>
    <row r="133" s="13" customFormat="1">
      <c r="A133" s="13"/>
      <c r="B133" s="231"/>
      <c r="C133" s="232"/>
      <c r="D133" s="233" t="s">
        <v>131</v>
      </c>
      <c r="E133" s="234" t="s">
        <v>1</v>
      </c>
      <c r="F133" s="235" t="s">
        <v>142</v>
      </c>
      <c r="G133" s="232"/>
      <c r="H133" s="236">
        <v>13.6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131</v>
      </c>
      <c r="AU133" s="242" t="s">
        <v>87</v>
      </c>
      <c r="AV133" s="13" t="s">
        <v>87</v>
      </c>
      <c r="AW133" s="13" t="s">
        <v>34</v>
      </c>
      <c r="AX133" s="13" t="s">
        <v>78</v>
      </c>
      <c r="AY133" s="242" t="s">
        <v>122</v>
      </c>
    </row>
    <row r="134" s="13" customFormat="1">
      <c r="A134" s="13"/>
      <c r="B134" s="231"/>
      <c r="C134" s="232"/>
      <c r="D134" s="233" t="s">
        <v>131</v>
      </c>
      <c r="E134" s="234" t="s">
        <v>1</v>
      </c>
      <c r="F134" s="235" t="s">
        <v>143</v>
      </c>
      <c r="G134" s="232"/>
      <c r="H134" s="236">
        <v>3.3999999999999999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131</v>
      </c>
      <c r="AU134" s="242" t="s">
        <v>87</v>
      </c>
      <c r="AV134" s="13" t="s">
        <v>87</v>
      </c>
      <c r="AW134" s="13" t="s">
        <v>34</v>
      </c>
      <c r="AX134" s="13" t="s">
        <v>78</v>
      </c>
      <c r="AY134" s="242" t="s">
        <v>122</v>
      </c>
    </row>
    <row r="135" s="14" customFormat="1">
      <c r="A135" s="14"/>
      <c r="B135" s="243"/>
      <c r="C135" s="244"/>
      <c r="D135" s="233" t="s">
        <v>131</v>
      </c>
      <c r="E135" s="245" t="s">
        <v>1</v>
      </c>
      <c r="F135" s="246" t="s">
        <v>144</v>
      </c>
      <c r="G135" s="244"/>
      <c r="H135" s="247">
        <v>70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131</v>
      </c>
      <c r="AU135" s="253" t="s">
        <v>87</v>
      </c>
      <c r="AV135" s="14" t="s">
        <v>129</v>
      </c>
      <c r="AW135" s="14" t="s">
        <v>34</v>
      </c>
      <c r="AX135" s="14" t="s">
        <v>83</v>
      </c>
      <c r="AY135" s="253" t="s">
        <v>122</v>
      </c>
    </row>
    <row r="136" s="2" customFormat="1" ht="66.75" customHeight="1">
      <c r="A136" s="38"/>
      <c r="B136" s="39"/>
      <c r="C136" s="218" t="s">
        <v>129</v>
      </c>
      <c r="D136" s="218" t="s">
        <v>124</v>
      </c>
      <c r="E136" s="219" t="s">
        <v>145</v>
      </c>
      <c r="F136" s="220" t="s">
        <v>146</v>
      </c>
      <c r="G136" s="221" t="s">
        <v>127</v>
      </c>
      <c r="H136" s="222">
        <v>122.95</v>
      </c>
      <c r="I136" s="223"/>
      <c r="J136" s="224">
        <f>ROUND(I136*H136,2)</f>
        <v>0</v>
      </c>
      <c r="K136" s="220" t="s">
        <v>128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0.29499999999999998</v>
      </c>
      <c r="T136" s="228">
        <f>S136*H136</f>
        <v>36.270249999999997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129</v>
      </c>
      <c r="AT136" s="229" t="s">
        <v>124</v>
      </c>
      <c r="AU136" s="229" t="s">
        <v>87</v>
      </c>
      <c r="AY136" s="17" t="s">
        <v>122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129</v>
      </c>
      <c r="BM136" s="229" t="s">
        <v>147</v>
      </c>
    </row>
    <row r="137" s="13" customFormat="1">
      <c r="A137" s="13"/>
      <c r="B137" s="231"/>
      <c r="C137" s="232"/>
      <c r="D137" s="233" t="s">
        <v>131</v>
      </c>
      <c r="E137" s="234" t="s">
        <v>1</v>
      </c>
      <c r="F137" s="235" t="s">
        <v>148</v>
      </c>
      <c r="G137" s="232"/>
      <c r="H137" s="236">
        <v>15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131</v>
      </c>
      <c r="AU137" s="242" t="s">
        <v>87</v>
      </c>
      <c r="AV137" s="13" t="s">
        <v>87</v>
      </c>
      <c r="AW137" s="13" t="s">
        <v>34</v>
      </c>
      <c r="AX137" s="13" t="s">
        <v>78</v>
      </c>
      <c r="AY137" s="242" t="s">
        <v>122</v>
      </c>
    </row>
    <row r="138" s="13" customFormat="1">
      <c r="A138" s="13"/>
      <c r="B138" s="231"/>
      <c r="C138" s="232"/>
      <c r="D138" s="233" t="s">
        <v>131</v>
      </c>
      <c r="E138" s="234" t="s">
        <v>1</v>
      </c>
      <c r="F138" s="235" t="s">
        <v>149</v>
      </c>
      <c r="G138" s="232"/>
      <c r="H138" s="236">
        <v>68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131</v>
      </c>
      <c r="AU138" s="242" t="s">
        <v>87</v>
      </c>
      <c r="AV138" s="13" t="s">
        <v>87</v>
      </c>
      <c r="AW138" s="13" t="s">
        <v>34</v>
      </c>
      <c r="AX138" s="13" t="s">
        <v>78</v>
      </c>
      <c r="AY138" s="242" t="s">
        <v>122</v>
      </c>
    </row>
    <row r="139" s="13" customFormat="1">
      <c r="A139" s="13"/>
      <c r="B139" s="231"/>
      <c r="C139" s="232"/>
      <c r="D139" s="233" t="s">
        <v>131</v>
      </c>
      <c r="E139" s="234" t="s">
        <v>1</v>
      </c>
      <c r="F139" s="235" t="s">
        <v>150</v>
      </c>
      <c r="G139" s="232"/>
      <c r="H139" s="236">
        <v>39.950000000000003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131</v>
      </c>
      <c r="AU139" s="242" t="s">
        <v>87</v>
      </c>
      <c r="AV139" s="13" t="s">
        <v>87</v>
      </c>
      <c r="AW139" s="13" t="s">
        <v>34</v>
      </c>
      <c r="AX139" s="13" t="s">
        <v>78</v>
      </c>
      <c r="AY139" s="242" t="s">
        <v>122</v>
      </c>
    </row>
    <row r="140" s="14" customFormat="1">
      <c r="A140" s="14"/>
      <c r="B140" s="243"/>
      <c r="C140" s="244"/>
      <c r="D140" s="233" t="s">
        <v>131</v>
      </c>
      <c r="E140" s="245" t="s">
        <v>1</v>
      </c>
      <c r="F140" s="246" t="s">
        <v>144</v>
      </c>
      <c r="G140" s="244"/>
      <c r="H140" s="247">
        <v>122.95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131</v>
      </c>
      <c r="AU140" s="253" t="s">
        <v>87</v>
      </c>
      <c r="AV140" s="14" t="s">
        <v>129</v>
      </c>
      <c r="AW140" s="14" t="s">
        <v>34</v>
      </c>
      <c r="AX140" s="14" t="s">
        <v>83</v>
      </c>
      <c r="AY140" s="253" t="s">
        <v>122</v>
      </c>
    </row>
    <row r="141" s="2" customFormat="1" ht="66.75" customHeight="1">
      <c r="A141" s="38"/>
      <c r="B141" s="39"/>
      <c r="C141" s="218" t="s">
        <v>151</v>
      </c>
      <c r="D141" s="218" t="s">
        <v>124</v>
      </c>
      <c r="E141" s="219" t="s">
        <v>152</v>
      </c>
      <c r="F141" s="220" t="s">
        <v>153</v>
      </c>
      <c r="G141" s="221" t="s">
        <v>127</v>
      </c>
      <c r="H141" s="222">
        <v>423.05000000000001</v>
      </c>
      <c r="I141" s="223"/>
      <c r="J141" s="224">
        <f>ROUND(I141*H141,2)</f>
        <v>0</v>
      </c>
      <c r="K141" s="220" t="s">
        <v>128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0.28999999999999998</v>
      </c>
      <c r="T141" s="228">
        <f>S141*H141</f>
        <v>122.6845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129</v>
      </c>
      <c r="AT141" s="229" t="s">
        <v>124</v>
      </c>
      <c r="AU141" s="229" t="s">
        <v>87</v>
      </c>
      <c r="AY141" s="17" t="s">
        <v>122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129</v>
      </c>
      <c r="BM141" s="229" t="s">
        <v>154</v>
      </c>
    </row>
    <row r="142" s="15" customFormat="1">
      <c r="A142" s="15"/>
      <c r="B142" s="254"/>
      <c r="C142" s="255"/>
      <c r="D142" s="233" t="s">
        <v>131</v>
      </c>
      <c r="E142" s="256" t="s">
        <v>1</v>
      </c>
      <c r="F142" s="257" t="s">
        <v>155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131</v>
      </c>
      <c r="AU142" s="263" t="s">
        <v>87</v>
      </c>
      <c r="AV142" s="15" t="s">
        <v>83</v>
      </c>
      <c r="AW142" s="15" t="s">
        <v>34</v>
      </c>
      <c r="AX142" s="15" t="s">
        <v>78</v>
      </c>
      <c r="AY142" s="263" t="s">
        <v>122</v>
      </c>
    </row>
    <row r="143" s="13" customFormat="1">
      <c r="A143" s="13"/>
      <c r="B143" s="231"/>
      <c r="C143" s="232"/>
      <c r="D143" s="233" t="s">
        <v>131</v>
      </c>
      <c r="E143" s="234" t="s">
        <v>1</v>
      </c>
      <c r="F143" s="235" t="s">
        <v>156</v>
      </c>
      <c r="G143" s="232"/>
      <c r="H143" s="236">
        <v>133.59999999999999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131</v>
      </c>
      <c r="AU143" s="242" t="s">
        <v>87</v>
      </c>
      <c r="AV143" s="13" t="s">
        <v>87</v>
      </c>
      <c r="AW143" s="13" t="s">
        <v>34</v>
      </c>
      <c r="AX143" s="13" t="s">
        <v>78</v>
      </c>
      <c r="AY143" s="242" t="s">
        <v>122</v>
      </c>
    </row>
    <row r="144" s="13" customFormat="1">
      <c r="A144" s="13"/>
      <c r="B144" s="231"/>
      <c r="C144" s="232"/>
      <c r="D144" s="233" t="s">
        <v>131</v>
      </c>
      <c r="E144" s="234" t="s">
        <v>1</v>
      </c>
      <c r="F144" s="235" t="s">
        <v>157</v>
      </c>
      <c r="G144" s="232"/>
      <c r="H144" s="236">
        <v>16.550000000000001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131</v>
      </c>
      <c r="AU144" s="242" t="s">
        <v>87</v>
      </c>
      <c r="AV144" s="13" t="s">
        <v>87</v>
      </c>
      <c r="AW144" s="13" t="s">
        <v>34</v>
      </c>
      <c r="AX144" s="13" t="s">
        <v>78</v>
      </c>
      <c r="AY144" s="242" t="s">
        <v>122</v>
      </c>
    </row>
    <row r="145" s="13" customFormat="1">
      <c r="A145" s="13"/>
      <c r="B145" s="231"/>
      <c r="C145" s="232"/>
      <c r="D145" s="233" t="s">
        <v>131</v>
      </c>
      <c r="E145" s="234" t="s">
        <v>1</v>
      </c>
      <c r="F145" s="235" t="s">
        <v>158</v>
      </c>
      <c r="G145" s="232"/>
      <c r="H145" s="236">
        <v>160.59999999999999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131</v>
      </c>
      <c r="AU145" s="242" t="s">
        <v>87</v>
      </c>
      <c r="AV145" s="13" t="s">
        <v>87</v>
      </c>
      <c r="AW145" s="13" t="s">
        <v>34</v>
      </c>
      <c r="AX145" s="13" t="s">
        <v>78</v>
      </c>
      <c r="AY145" s="242" t="s">
        <v>122</v>
      </c>
    </row>
    <row r="146" s="15" customFormat="1">
      <c r="A146" s="15"/>
      <c r="B146" s="254"/>
      <c r="C146" s="255"/>
      <c r="D146" s="233" t="s">
        <v>131</v>
      </c>
      <c r="E146" s="256" t="s">
        <v>1</v>
      </c>
      <c r="F146" s="257" t="s">
        <v>159</v>
      </c>
      <c r="G146" s="255"/>
      <c r="H146" s="256" t="s">
        <v>1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131</v>
      </c>
      <c r="AU146" s="263" t="s">
        <v>87</v>
      </c>
      <c r="AV146" s="15" t="s">
        <v>83</v>
      </c>
      <c r="AW146" s="15" t="s">
        <v>34</v>
      </c>
      <c r="AX146" s="15" t="s">
        <v>78</v>
      </c>
      <c r="AY146" s="263" t="s">
        <v>122</v>
      </c>
    </row>
    <row r="147" s="13" customFormat="1">
      <c r="A147" s="13"/>
      <c r="B147" s="231"/>
      <c r="C147" s="232"/>
      <c r="D147" s="233" t="s">
        <v>131</v>
      </c>
      <c r="E147" s="234" t="s">
        <v>1</v>
      </c>
      <c r="F147" s="235" t="s">
        <v>160</v>
      </c>
      <c r="G147" s="232"/>
      <c r="H147" s="236">
        <v>9.75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131</v>
      </c>
      <c r="AU147" s="242" t="s">
        <v>87</v>
      </c>
      <c r="AV147" s="13" t="s">
        <v>87</v>
      </c>
      <c r="AW147" s="13" t="s">
        <v>34</v>
      </c>
      <c r="AX147" s="13" t="s">
        <v>78</v>
      </c>
      <c r="AY147" s="242" t="s">
        <v>122</v>
      </c>
    </row>
    <row r="148" s="13" customFormat="1">
      <c r="A148" s="13"/>
      <c r="B148" s="231"/>
      <c r="C148" s="232"/>
      <c r="D148" s="233" t="s">
        <v>131</v>
      </c>
      <c r="E148" s="234" t="s">
        <v>1</v>
      </c>
      <c r="F148" s="235" t="s">
        <v>161</v>
      </c>
      <c r="G148" s="232"/>
      <c r="H148" s="236">
        <v>102.55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131</v>
      </c>
      <c r="AU148" s="242" t="s">
        <v>87</v>
      </c>
      <c r="AV148" s="13" t="s">
        <v>87</v>
      </c>
      <c r="AW148" s="13" t="s">
        <v>34</v>
      </c>
      <c r="AX148" s="13" t="s">
        <v>78</v>
      </c>
      <c r="AY148" s="242" t="s">
        <v>122</v>
      </c>
    </row>
    <row r="149" s="14" customFormat="1">
      <c r="A149" s="14"/>
      <c r="B149" s="243"/>
      <c r="C149" s="244"/>
      <c r="D149" s="233" t="s">
        <v>131</v>
      </c>
      <c r="E149" s="245" t="s">
        <v>1</v>
      </c>
      <c r="F149" s="246" t="s">
        <v>144</v>
      </c>
      <c r="G149" s="244"/>
      <c r="H149" s="247">
        <v>423.05000000000001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131</v>
      </c>
      <c r="AU149" s="253" t="s">
        <v>87</v>
      </c>
      <c r="AV149" s="14" t="s">
        <v>129</v>
      </c>
      <c r="AW149" s="14" t="s">
        <v>34</v>
      </c>
      <c r="AX149" s="14" t="s">
        <v>83</v>
      </c>
      <c r="AY149" s="253" t="s">
        <v>122</v>
      </c>
    </row>
    <row r="150" s="2" customFormat="1" ht="66.75" customHeight="1">
      <c r="A150" s="38"/>
      <c r="B150" s="39"/>
      <c r="C150" s="218" t="s">
        <v>162</v>
      </c>
      <c r="D150" s="218" t="s">
        <v>124</v>
      </c>
      <c r="E150" s="219" t="s">
        <v>163</v>
      </c>
      <c r="F150" s="220" t="s">
        <v>164</v>
      </c>
      <c r="G150" s="221" t="s">
        <v>127</v>
      </c>
      <c r="H150" s="222">
        <v>247</v>
      </c>
      <c r="I150" s="223"/>
      <c r="J150" s="224">
        <f>ROUND(I150*H150,2)</f>
        <v>0</v>
      </c>
      <c r="K150" s="220" t="s">
        <v>128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0.44</v>
      </c>
      <c r="T150" s="228">
        <f>S150*H150</f>
        <v>108.68000000000001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129</v>
      </c>
      <c r="AT150" s="229" t="s">
        <v>124</v>
      </c>
      <c r="AU150" s="229" t="s">
        <v>87</v>
      </c>
      <c r="AY150" s="17" t="s">
        <v>122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129</v>
      </c>
      <c r="BM150" s="229" t="s">
        <v>165</v>
      </c>
    </row>
    <row r="151" s="15" customFormat="1">
      <c r="A151" s="15"/>
      <c r="B151" s="254"/>
      <c r="C151" s="255"/>
      <c r="D151" s="233" t="s">
        <v>131</v>
      </c>
      <c r="E151" s="256" t="s">
        <v>1</v>
      </c>
      <c r="F151" s="257" t="s">
        <v>155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131</v>
      </c>
      <c r="AU151" s="263" t="s">
        <v>87</v>
      </c>
      <c r="AV151" s="15" t="s">
        <v>83</v>
      </c>
      <c r="AW151" s="15" t="s">
        <v>34</v>
      </c>
      <c r="AX151" s="15" t="s">
        <v>78</v>
      </c>
      <c r="AY151" s="263" t="s">
        <v>122</v>
      </c>
    </row>
    <row r="152" s="13" customFormat="1">
      <c r="A152" s="13"/>
      <c r="B152" s="231"/>
      <c r="C152" s="232"/>
      <c r="D152" s="233" t="s">
        <v>131</v>
      </c>
      <c r="E152" s="234" t="s">
        <v>1</v>
      </c>
      <c r="F152" s="235" t="s">
        <v>166</v>
      </c>
      <c r="G152" s="232"/>
      <c r="H152" s="236">
        <v>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131</v>
      </c>
      <c r="AU152" s="242" t="s">
        <v>87</v>
      </c>
      <c r="AV152" s="13" t="s">
        <v>87</v>
      </c>
      <c r="AW152" s="13" t="s">
        <v>34</v>
      </c>
      <c r="AX152" s="13" t="s">
        <v>78</v>
      </c>
      <c r="AY152" s="242" t="s">
        <v>122</v>
      </c>
    </row>
    <row r="153" s="13" customFormat="1">
      <c r="A153" s="13"/>
      <c r="B153" s="231"/>
      <c r="C153" s="232"/>
      <c r="D153" s="233" t="s">
        <v>131</v>
      </c>
      <c r="E153" s="234" t="s">
        <v>1</v>
      </c>
      <c r="F153" s="235" t="s">
        <v>167</v>
      </c>
      <c r="G153" s="232"/>
      <c r="H153" s="236">
        <v>121.90000000000001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131</v>
      </c>
      <c r="AU153" s="242" t="s">
        <v>87</v>
      </c>
      <c r="AV153" s="13" t="s">
        <v>87</v>
      </c>
      <c r="AW153" s="13" t="s">
        <v>34</v>
      </c>
      <c r="AX153" s="13" t="s">
        <v>78</v>
      </c>
      <c r="AY153" s="242" t="s">
        <v>122</v>
      </c>
    </row>
    <row r="154" s="13" customFormat="1">
      <c r="A154" s="13"/>
      <c r="B154" s="231"/>
      <c r="C154" s="232"/>
      <c r="D154" s="233" t="s">
        <v>131</v>
      </c>
      <c r="E154" s="234" t="s">
        <v>1</v>
      </c>
      <c r="F154" s="235" t="s">
        <v>168</v>
      </c>
      <c r="G154" s="232"/>
      <c r="H154" s="236">
        <v>88.400000000000006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131</v>
      </c>
      <c r="AU154" s="242" t="s">
        <v>87</v>
      </c>
      <c r="AV154" s="13" t="s">
        <v>87</v>
      </c>
      <c r="AW154" s="13" t="s">
        <v>34</v>
      </c>
      <c r="AX154" s="13" t="s">
        <v>78</v>
      </c>
      <c r="AY154" s="242" t="s">
        <v>122</v>
      </c>
    </row>
    <row r="155" s="13" customFormat="1">
      <c r="A155" s="13"/>
      <c r="B155" s="231"/>
      <c r="C155" s="232"/>
      <c r="D155" s="233" t="s">
        <v>131</v>
      </c>
      <c r="E155" s="234" t="s">
        <v>1</v>
      </c>
      <c r="F155" s="235" t="s">
        <v>169</v>
      </c>
      <c r="G155" s="232"/>
      <c r="H155" s="236">
        <v>22.100000000000001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131</v>
      </c>
      <c r="AU155" s="242" t="s">
        <v>87</v>
      </c>
      <c r="AV155" s="13" t="s">
        <v>87</v>
      </c>
      <c r="AW155" s="13" t="s">
        <v>34</v>
      </c>
      <c r="AX155" s="13" t="s">
        <v>78</v>
      </c>
      <c r="AY155" s="242" t="s">
        <v>122</v>
      </c>
    </row>
    <row r="156" s="15" customFormat="1">
      <c r="A156" s="15"/>
      <c r="B156" s="254"/>
      <c r="C156" s="255"/>
      <c r="D156" s="233" t="s">
        <v>131</v>
      </c>
      <c r="E156" s="256" t="s">
        <v>1</v>
      </c>
      <c r="F156" s="257" t="s">
        <v>170</v>
      </c>
      <c r="G156" s="255"/>
      <c r="H156" s="256" t="s">
        <v>1</v>
      </c>
      <c r="I156" s="258"/>
      <c r="J156" s="255"/>
      <c r="K156" s="255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131</v>
      </c>
      <c r="AU156" s="263" t="s">
        <v>87</v>
      </c>
      <c r="AV156" s="15" t="s">
        <v>83</v>
      </c>
      <c r="AW156" s="15" t="s">
        <v>34</v>
      </c>
      <c r="AX156" s="15" t="s">
        <v>78</v>
      </c>
      <c r="AY156" s="263" t="s">
        <v>122</v>
      </c>
    </row>
    <row r="157" s="13" customFormat="1">
      <c r="A157" s="13"/>
      <c r="B157" s="231"/>
      <c r="C157" s="232"/>
      <c r="D157" s="233" t="s">
        <v>131</v>
      </c>
      <c r="E157" s="234" t="s">
        <v>1</v>
      </c>
      <c r="F157" s="235" t="s">
        <v>171</v>
      </c>
      <c r="G157" s="232"/>
      <c r="H157" s="236">
        <v>5.5999999999999996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131</v>
      </c>
      <c r="AU157" s="242" t="s">
        <v>87</v>
      </c>
      <c r="AV157" s="13" t="s">
        <v>87</v>
      </c>
      <c r="AW157" s="13" t="s">
        <v>34</v>
      </c>
      <c r="AX157" s="13" t="s">
        <v>78</v>
      </c>
      <c r="AY157" s="242" t="s">
        <v>122</v>
      </c>
    </row>
    <row r="158" s="14" customFormat="1">
      <c r="A158" s="14"/>
      <c r="B158" s="243"/>
      <c r="C158" s="244"/>
      <c r="D158" s="233" t="s">
        <v>131</v>
      </c>
      <c r="E158" s="245" t="s">
        <v>1</v>
      </c>
      <c r="F158" s="246" t="s">
        <v>144</v>
      </c>
      <c r="G158" s="244"/>
      <c r="H158" s="247">
        <v>247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131</v>
      </c>
      <c r="AU158" s="253" t="s">
        <v>87</v>
      </c>
      <c r="AV158" s="14" t="s">
        <v>129</v>
      </c>
      <c r="AW158" s="14" t="s">
        <v>34</v>
      </c>
      <c r="AX158" s="14" t="s">
        <v>83</v>
      </c>
      <c r="AY158" s="253" t="s">
        <v>122</v>
      </c>
    </row>
    <row r="159" s="2" customFormat="1" ht="62.7" customHeight="1">
      <c r="A159" s="38"/>
      <c r="B159" s="39"/>
      <c r="C159" s="218" t="s">
        <v>172</v>
      </c>
      <c r="D159" s="218" t="s">
        <v>124</v>
      </c>
      <c r="E159" s="219" t="s">
        <v>173</v>
      </c>
      <c r="F159" s="220" t="s">
        <v>174</v>
      </c>
      <c r="G159" s="221" t="s">
        <v>127</v>
      </c>
      <c r="H159" s="222">
        <v>563.79999999999995</v>
      </c>
      <c r="I159" s="223"/>
      <c r="J159" s="224">
        <f>ROUND(I159*H159,2)</f>
        <v>0</v>
      </c>
      <c r="K159" s="220" t="s">
        <v>128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0.32500000000000001</v>
      </c>
      <c r="T159" s="228">
        <f>S159*H159</f>
        <v>183.23499999999999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129</v>
      </c>
      <c r="AT159" s="229" t="s">
        <v>124</v>
      </c>
      <c r="AU159" s="229" t="s">
        <v>87</v>
      </c>
      <c r="AY159" s="17" t="s">
        <v>122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129</v>
      </c>
      <c r="BM159" s="229" t="s">
        <v>175</v>
      </c>
    </row>
    <row r="160" s="15" customFormat="1">
      <c r="A160" s="15"/>
      <c r="B160" s="254"/>
      <c r="C160" s="255"/>
      <c r="D160" s="233" t="s">
        <v>131</v>
      </c>
      <c r="E160" s="256" t="s">
        <v>1</v>
      </c>
      <c r="F160" s="257" t="s">
        <v>155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131</v>
      </c>
      <c r="AU160" s="263" t="s">
        <v>87</v>
      </c>
      <c r="AV160" s="15" t="s">
        <v>83</v>
      </c>
      <c r="AW160" s="15" t="s">
        <v>34</v>
      </c>
      <c r="AX160" s="15" t="s">
        <v>78</v>
      </c>
      <c r="AY160" s="263" t="s">
        <v>122</v>
      </c>
    </row>
    <row r="161" s="13" customFormat="1">
      <c r="A161" s="13"/>
      <c r="B161" s="231"/>
      <c r="C161" s="232"/>
      <c r="D161" s="233" t="s">
        <v>131</v>
      </c>
      <c r="E161" s="234" t="s">
        <v>1</v>
      </c>
      <c r="F161" s="235" t="s">
        <v>176</v>
      </c>
      <c r="G161" s="232"/>
      <c r="H161" s="236">
        <v>16.550000000000001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131</v>
      </c>
      <c r="AU161" s="242" t="s">
        <v>87</v>
      </c>
      <c r="AV161" s="13" t="s">
        <v>87</v>
      </c>
      <c r="AW161" s="13" t="s">
        <v>34</v>
      </c>
      <c r="AX161" s="13" t="s">
        <v>78</v>
      </c>
      <c r="AY161" s="242" t="s">
        <v>122</v>
      </c>
    </row>
    <row r="162" s="13" customFormat="1">
      <c r="A162" s="13"/>
      <c r="B162" s="231"/>
      <c r="C162" s="232"/>
      <c r="D162" s="233" t="s">
        <v>131</v>
      </c>
      <c r="E162" s="234" t="s">
        <v>1</v>
      </c>
      <c r="F162" s="235" t="s">
        <v>177</v>
      </c>
      <c r="G162" s="232"/>
      <c r="H162" s="236">
        <v>11.4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131</v>
      </c>
      <c r="AU162" s="242" t="s">
        <v>87</v>
      </c>
      <c r="AV162" s="13" t="s">
        <v>87</v>
      </c>
      <c r="AW162" s="13" t="s">
        <v>34</v>
      </c>
      <c r="AX162" s="13" t="s">
        <v>78</v>
      </c>
      <c r="AY162" s="242" t="s">
        <v>122</v>
      </c>
    </row>
    <row r="163" s="13" customFormat="1">
      <c r="A163" s="13"/>
      <c r="B163" s="231"/>
      <c r="C163" s="232"/>
      <c r="D163" s="233" t="s">
        <v>131</v>
      </c>
      <c r="E163" s="234" t="s">
        <v>1</v>
      </c>
      <c r="F163" s="235" t="s">
        <v>178</v>
      </c>
      <c r="G163" s="232"/>
      <c r="H163" s="236">
        <v>132.5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131</v>
      </c>
      <c r="AU163" s="242" t="s">
        <v>87</v>
      </c>
      <c r="AV163" s="13" t="s">
        <v>87</v>
      </c>
      <c r="AW163" s="13" t="s">
        <v>34</v>
      </c>
      <c r="AX163" s="13" t="s">
        <v>78</v>
      </c>
      <c r="AY163" s="242" t="s">
        <v>122</v>
      </c>
    </row>
    <row r="164" s="13" customFormat="1">
      <c r="A164" s="13"/>
      <c r="B164" s="231"/>
      <c r="C164" s="232"/>
      <c r="D164" s="233" t="s">
        <v>131</v>
      </c>
      <c r="E164" s="234" t="s">
        <v>1</v>
      </c>
      <c r="F164" s="235" t="s">
        <v>179</v>
      </c>
      <c r="G164" s="232"/>
      <c r="H164" s="236">
        <v>132.59999999999999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131</v>
      </c>
      <c r="AU164" s="242" t="s">
        <v>87</v>
      </c>
      <c r="AV164" s="13" t="s">
        <v>87</v>
      </c>
      <c r="AW164" s="13" t="s">
        <v>34</v>
      </c>
      <c r="AX164" s="13" t="s">
        <v>78</v>
      </c>
      <c r="AY164" s="242" t="s">
        <v>122</v>
      </c>
    </row>
    <row r="165" s="13" customFormat="1">
      <c r="A165" s="13"/>
      <c r="B165" s="231"/>
      <c r="C165" s="232"/>
      <c r="D165" s="233" t="s">
        <v>131</v>
      </c>
      <c r="E165" s="234" t="s">
        <v>1</v>
      </c>
      <c r="F165" s="235" t="s">
        <v>180</v>
      </c>
      <c r="G165" s="232"/>
      <c r="H165" s="236">
        <v>52.700000000000003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131</v>
      </c>
      <c r="AU165" s="242" t="s">
        <v>87</v>
      </c>
      <c r="AV165" s="13" t="s">
        <v>87</v>
      </c>
      <c r="AW165" s="13" t="s">
        <v>34</v>
      </c>
      <c r="AX165" s="13" t="s">
        <v>78</v>
      </c>
      <c r="AY165" s="242" t="s">
        <v>122</v>
      </c>
    </row>
    <row r="166" s="13" customFormat="1">
      <c r="A166" s="13"/>
      <c r="B166" s="231"/>
      <c r="C166" s="232"/>
      <c r="D166" s="233" t="s">
        <v>131</v>
      </c>
      <c r="E166" s="234" t="s">
        <v>1</v>
      </c>
      <c r="F166" s="235" t="s">
        <v>181</v>
      </c>
      <c r="G166" s="232"/>
      <c r="H166" s="236">
        <v>180.59999999999999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131</v>
      </c>
      <c r="AU166" s="242" t="s">
        <v>87</v>
      </c>
      <c r="AV166" s="13" t="s">
        <v>87</v>
      </c>
      <c r="AW166" s="13" t="s">
        <v>34</v>
      </c>
      <c r="AX166" s="13" t="s">
        <v>78</v>
      </c>
      <c r="AY166" s="242" t="s">
        <v>122</v>
      </c>
    </row>
    <row r="167" s="15" customFormat="1">
      <c r="A167" s="15"/>
      <c r="B167" s="254"/>
      <c r="C167" s="255"/>
      <c r="D167" s="233" t="s">
        <v>131</v>
      </c>
      <c r="E167" s="256" t="s">
        <v>1</v>
      </c>
      <c r="F167" s="257" t="s">
        <v>182</v>
      </c>
      <c r="G167" s="255"/>
      <c r="H167" s="256" t="s">
        <v>1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3" t="s">
        <v>131</v>
      </c>
      <c r="AU167" s="263" t="s">
        <v>87</v>
      </c>
      <c r="AV167" s="15" t="s">
        <v>83</v>
      </c>
      <c r="AW167" s="15" t="s">
        <v>34</v>
      </c>
      <c r="AX167" s="15" t="s">
        <v>78</v>
      </c>
      <c r="AY167" s="263" t="s">
        <v>122</v>
      </c>
    </row>
    <row r="168" s="13" customFormat="1">
      <c r="A168" s="13"/>
      <c r="B168" s="231"/>
      <c r="C168" s="232"/>
      <c r="D168" s="233" t="s">
        <v>131</v>
      </c>
      <c r="E168" s="234" t="s">
        <v>1</v>
      </c>
      <c r="F168" s="235" t="s">
        <v>183</v>
      </c>
      <c r="G168" s="232"/>
      <c r="H168" s="236">
        <v>7.2000000000000002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131</v>
      </c>
      <c r="AU168" s="242" t="s">
        <v>87</v>
      </c>
      <c r="AV168" s="13" t="s">
        <v>87</v>
      </c>
      <c r="AW168" s="13" t="s">
        <v>34</v>
      </c>
      <c r="AX168" s="13" t="s">
        <v>78</v>
      </c>
      <c r="AY168" s="242" t="s">
        <v>122</v>
      </c>
    </row>
    <row r="169" s="13" customFormat="1">
      <c r="A169" s="13"/>
      <c r="B169" s="231"/>
      <c r="C169" s="232"/>
      <c r="D169" s="233" t="s">
        <v>131</v>
      </c>
      <c r="E169" s="234" t="s">
        <v>1</v>
      </c>
      <c r="F169" s="235" t="s">
        <v>184</v>
      </c>
      <c r="G169" s="232"/>
      <c r="H169" s="236">
        <v>9.75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131</v>
      </c>
      <c r="AU169" s="242" t="s">
        <v>87</v>
      </c>
      <c r="AV169" s="13" t="s">
        <v>87</v>
      </c>
      <c r="AW169" s="13" t="s">
        <v>34</v>
      </c>
      <c r="AX169" s="13" t="s">
        <v>78</v>
      </c>
      <c r="AY169" s="242" t="s">
        <v>122</v>
      </c>
    </row>
    <row r="170" s="13" customFormat="1">
      <c r="A170" s="13"/>
      <c r="B170" s="231"/>
      <c r="C170" s="232"/>
      <c r="D170" s="233" t="s">
        <v>131</v>
      </c>
      <c r="E170" s="234" t="s">
        <v>1</v>
      </c>
      <c r="F170" s="235" t="s">
        <v>185</v>
      </c>
      <c r="G170" s="232"/>
      <c r="H170" s="236">
        <v>20.5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131</v>
      </c>
      <c r="AU170" s="242" t="s">
        <v>87</v>
      </c>
      <c r="AV170" s="13" t="s">
        <v>87</v>
      </c>
      <c r="AW170" s="13" t="s">
        <v>34</v>
      </c>
      <c r="AX170" s="13" t="s">
        <v>78</v>
      </c>
      <c r="AY170" s="242" t="s">
        <v>122</v>
      </c>
    </row>
    <row r="171" s="14" customFormat="1">
      <c r="A171" s="14"/>
      <c r="B171" s="243"/>
      <c r="C171" s="244"/>
      <c r="D171" s="233" t="s">
        <v>131</v>
      </c>
      <c r="E171" s="245" t="s">
        <v>1</v>
      </c>
      <c r="F171" s="246" t="s">
        <v>144</v>
      </c>
      <c r="G171" s="244"/>
      <c r="H171" s="247">
        <v>563.79999999999995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131</v>
      </c>
      <c r="AU171" s="253" t="s">
        <v>87</v>
      </c>
      <c r="AV171" s="14" t="s">
        <v>129</v>
      </c>
      <c r="AW171" s="14" t="s">
        <v>34</v>
      </c>
      <c r="AX171" s="14" t="s">
        <v>83</v>
      </c>
      <c r="AY171" s="253" t="s">
        <v>122</v>
      </c>
    </row>
    <row r="172" s="2" customFormat="1" ht="55.5" customHeight="1">
      <c r="A172" s="38"/>
      <c r="B172" s="39"/>
      <c r="C172" s="218" t="s">
        <v>186</v>
      </c>
      <c r="D172" s="218" t="s">
        <v>124</v>
      </c>
      <c r="E172" s="219" t="s">
        <v>187</v>
      </c>
      <c r="F172" s="220" t="s">
        <v>188</v>
      </c>
      <c r="G172" s="221" t="s">
        <v>127</v>
      </c>
      <c r="H172" s="222">
        <v>40.299999999999997</v>
      </c>
      <c r="I172" s="223"/>
      <c r="J172" s="224">
        <f>ROUND(I172*H172,2)</f>
        <v>0</v>
      </c>
      <c r="K172" s="220" t="s">
        <v>128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0.098000000000000004</v>
      </c>
      <c r="T172" s="228">
        <f>S172*H172</f>
        <v>3.9493999999999998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129</v>
      </c>
      <c r="AT172" s="229" t="s">
        <v>124</v>
      </c>
      <c r="AU172" s="229" t="s">
        <v>87</v>
      </c>
      <c r="AY172" s="17" t="s">
        <v>122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129</v>
      </c>
      <c r="BM172" s="229" t="s">
        <v>189</v>
      </c>
    </row>
    <row r="173" s="15" customFormat="1">
      <c r="A173" s="15"/>
      <c r="B173" s="254"/>
      <c r="C173" s="255"/>
      <c r="D173" s="233" t="s">
        <v>131</v>
      </c>
      <c r="E173" s="256" t="s">
        <v>1</v>
      </c>
      <c r="F173" s="257" t="s">
        <v>190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3" t="s">
        <v>131</v>
      </c>
      <c r="AU173" s="263" t="s">
        <v>87</v>
      </c>
      <c r="AV173" s="15" t="s">
        <v>83</v>
      </c>
      <c r="AW173" s="15" t="s">
        <v>34</v>
      </c>
      <c r="AX173" s="15" t="s">
        <v>78</v>
      </c>
      <c r="AY173" s="263" t="s">
        <v>122</v>
      </c>
    </row>
    <row r="174" s="13" customFormat="1">
      <c r="A174" s="13"/>
      <c r="B174" s="231"/>
      <c r="C174" s="232"/>
      <c r="D174" s="233" t="s">
        <v>131</v>
      </c>
      <c r="E174" s="234" t="s">
        <v>1</v>
      </c>
      <c r="F174" s="235" t="s">
        <v>191</v>
      </c>
      <c r="G174" s="232"/>
      <c r="H174" s="236">
        <v>8.8000000000000007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131</v>
      </c>
      <c r="AU174" s="242" t="s">
        <v>87</v>
      </c>
      <c r="AV174" s="13" t="s">
        <v>87</v>
      </c>
      <c r="AW174" s="13" t="s">
        <v>34</v>
      </c>
      <c r="AX174" s="13" t="s">
        <v>78</v>
      </c>
      <c r="AY174" s="242" t="s">
        <v>122</v>
      </c>
    </row>
    <row r="175" s="13" customFormat="1">
      <c r="A175" s="13"/>
      <c r="B175" s="231"/>
      <c r="C175" s="232"/>
      <c r="D175" s="233" t="s">
        <v>131</v>
      </c>
      <c r="E175" s="234" t="s">
        <v>1</v>
      </c>
      <c r="F175" s="235" t="s">
        <v>192</v>
      </c>
      <c r="G175" s="232"/>
      <c r="H175" s="236">
        <v>12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131</v>
      </c>
      <c r="AU175" s="242" t="s">
        <v>87</v>
      </c>
      <c r="AV175" s="13" t="s">
        <v>87</v>
      </c>
      <c r="AW175" s="13" t="s">
        <v>34</v>
      </c>
      <c r="AX175" s="13" t="s">
        <v>78</v>
      </c>
      <c r="AY175" s="242" t="s">
        <v>122</v>
      </c>
    </row>
    <row r="176" s="15" customFormat="1">
      <c r="A176" s="15"/>
      <c r="B176" s="254"/>
      <c r="C176" s="255"/>
      <c r="D176" s="233" t="s">
        <v>131</v>
      </c>
      <c r="E176" s="256" t="s">
        <v>1</v>
      </c>
      <c r="F176" s="257" t="s">
        <v>193</v>
      </c>
      <c r="G176" s="255"/>
      <c r="H176" s="256" t="s">
        <v>1</v>
      </c>
      <c r="I176" s="258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131</v>
      </c>
      <c r="AU176" s="263" t="s">
        <v>87</v>
      </c>
      <c r="AV176" s="15" t="s">
        <v>83</v>
      </c>
      <c r="AW176" s="15" t="s">
        <v>34</v>
      </c>
      <c r="AX176" s="15" t="s">
        <v>78</v>
      </c>
      <c r="AY176" s="263" t="s">
        <v>122</v>
      </c>
    </row>
    <row r="177" s="13" customFormat="1">
      <c r="A177" s="13"/>
      <c r="B177" s="231"/>
      <c r="C177" s="232"/>
      <c r="D177" s="233" t="s">
        <v>131</v>
      </c>
      <c r="E177" s="234" t="s">
        <v>1</v>
      </c>
      <c r="F177" s="235" t="s">
        <v>194</v>
      </c>
      <c r="G177" s="232"/>
      <c r="H177" s="236">
        <v>19.5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131</v>
      </c>
      <c r="AU177" s="242" t="s">
        <v>87</v>
      </c>
      <c r="AV177" s="13" t="s">
        <v>87</v>
      </c>
      <c r="AW177" s="13" t="s">
        <v>34</v>
      </c>
      <c r="AX177" s="13" t="s">
        <v>78</v>
      </c>
      <c r="AY177" s="242" t="s">
        <v>122</v>
      </c>
    </row>
    <row r="178" s="14" customFormat="1">
      <c r="A178" s="14"/>
      <c r="B178" s="243"/>
      <c r="C178" s="244"/>
      <c r="D178" s="233" t="s">
        <v>131</v>
      </c>
      <c r="E178" s="245" t="s">
        <v>1</v>
      </c>
      <c r="F178" s="246" t="s">
        <v>144</v>
      </c>
      <c r="G178" s="244"/>
      <c r="H178" s="247">
        <v>40.299999999999997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131</v>
      </c>
      <c r="AU178" s="253" t="s">
        <v>87</v>
      </c>
      <c r="AV178" s="14" t="s">
        <v>129</v>
      </c>
      <c r="AW178" s="14" t="s">
        <v>34</v>
      </c>
      <c r="AX178" s="14" t="s">
        <v>83</v>
      </c>
      <c r="AY178" s="253" t="s">
        <v>122</v>
      </c>
    </row>
    <row r="179" s="2" customFormat="1" ht="55.5" customHeight="1">
      <c r="A179" s="38"/>
      <c r="B179" s="39"/>
      <c r="C179" s="218" t="s">
        <v>195</v>
      </c>
      <c r="D179" s="218" t="s">
        <v>124</v>
      </c>
      <c r="E179" s="219" t="s">
        <v>196</v>
      </c>
      <c r="F179" s="220" t="s">
        <v>197</v>
      </c>
      <c r="G179" s="221" t="s">
        <v>127</v>
      </c>
      <c r="H179" s="222">
        <v>26.649999999999999</v>
      </c>
      <c r="I179" s="223"/>
      <c r="J179" s="224">
        <f>ROUND(I179*H179,2)</f>
        <v>0</v>
      </c>
      <c r="K179" s="220" t="s">
        <v>128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0.22</v>
      </c>
      <c r="T179" s="228">
        <f>S179*H179</f>
        <v>5.8629999999999995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129</v>
      </c>
      <c r="AT179" s="229" t="s">
        <v>124</v>
      </c>
      <c r="AU179" s="229" t="s">
        <v>87</v>
      </c>
      <c r="AY179" s="17" t="s">
        <v>122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129</v>
      </c>
      <c r="BM179" s="229" t="s">
        <v>198</v>
      </c>
    </row>
    <row r="180" s="13" customFormat="1">
      <c r="A180" s="13"/>
      <c r="B180" s="231"/>
      <c r="C180" s="232"/>
      <c r="D180" s="233" t="s">
        <v>131</v>
      </c>
      <c r="E180" s="234" t="s">
        <v>1</v>
      </c>
      <c r="F180" s="235" t="s">
        <v>199</v>
      </c>
      <c r="G180" s="232"/>
      <c r="H180" s="236">
        <v>10.4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131</v>
      </c>
      <c r="AU180" s="242" t="s">
        <v>87</v>
      </c>
      <c r="AV180" s="13" t="s">
        <v>87</v>
      </c>
      <c r="AW180" s="13" t="s">
        <v>34</v>
      </c>
      <c r="AX180" s="13" t="s">
        <v>78</v>
      </c>
      <c r="AY180" s="242" t="s">
        <v>122</v>
      </c>
    </row>
    <row r="181" s="13" customFormat="1">
      <c r="A181" s="13"/>
      <c r="B181" s="231"/>
      <c r="C181" s="232"/>
      <c r="D181" s="233" t="s">
        <v>131</v>
      </c>
      <c r="E181" s="234" t="s">
        <v>1</v>
      </c>
      <c r="F181" s="235" t="s">
        <v>200</v>
      </c>
      <c r="G181" s="232"/>
      <c r="H181" s="236">
        <v>16.25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131</v>
      </c>
      <c r="AU181" s="242" t="s">
        <v>87</v>
      </c>
      <c r="AV181" s="13" t="s">
        <v>87</v>
      </c>
      <c r="AW181" s="13" t="s">
        <v>34</v>
      </c>
      <c r="AX181" s="13" t="s">
        <v>78</v>
      </c>
      <c r="AY181" s="242" t="s">
        <v>122</v>
      </c>
    </row>
    <row r="182" s="14" customFormat="1">
      <c r="A182" s="14"/>
      <c r="B182" s="243"/>
      <c r="C182" s="244"/>
      <c r="D182" s="233" t="s">
        <v>131</v>
      </c>
      <c r="E182" s="245" t="s">
        <v>1</v>
      </c>
      <c r="F182" s="246" t="s">
        <v>144</v>
      </c>
      <c r="G182" s="244"/>
      <c r="H182" s="247">
        <v>26.649999999999999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131</v>
      </c>
      <c r="AU182" s="253" t="s">
        <v>87</v>
      </c>
      <c r="AV182" s="14" t="s">
        <v>129</v>
      </c>
      <c r="AW182" s="14" t="s">
        <v>34</v>
      </c>
      <c r="AX182" s="14" t="s">
        <v>83</v>
      </c>
      <c r="AY182" s="253" t="s">
        <v>122</v>
      </c>
    </row>
    <row r="183" s="2" customFormat="1" ht="55.5" customHeight="1">
      <c r="A183" s="38"/>
      <c r="B183" s="39"/>
      <c r="C183" s="218" t="s">
        <v>201</v>
      </c>
      <c r="D183" s="218" t="s">
        <v>124</v>
      </c>
      <c r="E183" s="219" t="s">
        <v>202</v>
      </c>
      <c r="F183" s="220" t="s">
        <v>203</v>
      </c>
      <c r="G183" s="221" t="s">
        <v>127</v>
      </c>
      <c r="H183" s="222">
        <v>1029.76</v>
      </c>
      <c r="I183" s="223"/>
      <c r="J183" s="224">
        <f>ROUND(I183*H183,2)</f>
        <v>0</v>
      </c>
      <c r="K183" s="220" t="s">
        <v>128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8.7639999999999994E-05</v>
      </c>
      <c r="R183" s="227">
        <f>Q183*H183</f>
        <v>0.090248166399999996</v>
      </c>
      <c r="S183" s="227">
        <v>0.11500000000000001</v>
      </c>
      <c r="T183" s="228">
        <f>S183*H183</f>
        <v>118.42240000000001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129</v>
      </c>
      <c r="AT183" s="229" t="s">
        <v>124</v>
      </c>
      <c r="AU183" s="229" t="s">
        <v>87</v>
      </c>
      <c r="AY183" s="17" t="s">
        <v>122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129</v>
      </c>
      <c r="BM183" s="229" t="s">
        <v>204</v>
      </c>
    </row>
    <row r="184" s="13" customFormat="1">
      <c r="A184" s="13"/>
      <c r="B184" s="231"/>
      <c r="C184" s="232"/>
      <c r="D184" s="233" t="s">
        <v>131</v>
      </c>
      <c r="E184" s="234" t="s">
        <v>1</v>
      </c>
      <c r="F184" s="235" t="s">
        <v>205</v>
      </c>
      <c r="G184" s="232"/>
      <c r="H184" s="236">
        <v>23.109999999999999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131</v>
      </c>
      <c r="AU184" s="242" t="s">
        <v>87</v>
      </c>
      <c r="AV184" s="13" t="s">
        <v>87</v>
      </c>
      <c r="AW184" s="13" t="s">
        <v>34</v>
      </c>
      <c r="AX184" s="13" t="s">
        <v>78</v>
      </c>
      <c r="AY184" s="242" t="s">
        <v>122</v>
      </c>
    </row>
    <row r="185" s="13" customFormat="1">
      <c r="A185" s="13"/>
      <c r="B185" s="231"/>
      <c r="C185" s="232"/>
      <c r="D185" s="233" t="s">
        <v>131</v>
      </c>
      <c r="E185" s="234" t="s">
        <v>1</v>
      </c>
      <c r="F185" s="235" t="s">
        <v>206</v>
      </c>
      <c r="G185" s="232"/>
      <c r="H185" s="236">
        <v>13.800000000000001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131</v>
      </c>
      <c r="AU185" s="242" t="s">
        <v>87</v>
      </c>
      <c r="AV185" s="13" t="s">
        <v>87</v>
      </c>
      <c r="AW185" s="13" t="s">
        <v>34</v>
      </c>
      <c r="AX185" s="13" t="s">
        <v>78</v>
      </c>
      <c r="AY185" s="242" t="s">
        <v>122</v>
      </c>
    </row>
    <row r="186" s="13" customFormat="1">
      <c r="A186" s="13"/>
      <c r="B186" s="231"/>
      <c r="C186" s="232"/>
      <c r="D186" s="233" t="s">
        <v>131</v>
      </c>
      <c r="E186" s="234" t="s">
        <v>1</v>
      </c>
      <c r="F186" s="235" t="s">
        <v>207</v>
      </c>
      <c r="G186" s="232"/>
      <c r="H186" s="236">
        <v>21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131</v>
      </c>
      <c r="AU186" s="242" t="s">
        <v>87</v>
      </c>
      <c r="AV186" s="13" t="s">
        <v>87</v>
      </c>
      <c r="AW186" s="13" t="s">
        <v>34</v>
      </c>
      <c r="AX186" s="13" t="s">
        <v>78</v>
      </c>
      <c r="AY186" s="242" t="s">
        <v>122</v>
      </c>
    </row>
    <row r="187" s="13" customFormat="1">
      <c r="A187" s="13"/>
      <c r="B187" s="231"/>
      <c r="C187" s="232"/>
      <c r="D187" s="233" t="s">
        <v>131</v>
      </c>
      <c r="E187" s="234" t="s">
        <v>1</v>
      </c>
      <c r="F187" s="235" t="s">
        <v>208</v>
      </c>
      <c r="G187" s="232"/>
      <c r="H187" s="236">
        <v>301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131</v>
      </c>
      <c r="AU187" s="242" t="s">
        <v>87</v>
      </c>
      <c r="AV187" s="13" t="s">
        <v>87</v>
      </c>
      <c r="AW187" s="13" t="s">
        <v>34</v>
      </c>
      <c r="AX187" s="13" t="s">
        <v>78</v>
      </c>
      <c r="AY187" s="242" t="s">
        <v>122</v>
      </c>
    </row>
    <row r="188" s="13" customFormat="1">
      <c r="A188" s="13"/>
      <c r="B188" s="231"/>
      <c r="C188" s="232"/>
      <c r="D188" s="233" t="s">
        <v>131</v>
      </c>
      <c r="E188" s="234" t="s">
        <v>1</v>
      </c>
      <c r="F188" s="235" t="s">
        <v>209</v>
      </c>
      <c r="G188" s="232"/>
      <c r="H188" s="236">
        <v>185.5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131</v>
      </c>
      <c r="AU188" s="242" t="s">
        <v>87</v>
      </c>
      <c r="AV188" s="13" t="s">
        <v>87</v>
      </c>
      <c r="AW188" s="13" t="s">
        <v>34</v>
      </c>
      <c r="AX188" s="13" t="s">
        <v>78</v>
      </c>
      <c r="AY188" s="242" t="s">
        <v>122</v>
      </c>
    </row>
    <row r="189" s="13" customFormat="1">
      <c r="A189" s="13"/>
      <c r="B189" s="231"/>
      <c r="C189" s="232"/>
      <c r="D189" s="233" t="s">
        <v>131</v>
      </c>
      <c r="E189" s="234" t="s">
        <v>1</v>
      </c>
      <c r="F189" s="235" t="s">
        <v>210</v>
      </c>
      <c r="G189" s="232"/>
      <c r="H189" s="236">
        <v>90.099999999999994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131</v>
      </c>
      <c r="AU189" s="242" t="s">
        <v>87</v>
      </c>
      <c r="AV189" s="13" t="s">
        <v>87</v>
      </c>
      <c r="AW189" s="13" t="s">
        <v>34</v>
      </c>
      <c r="AX189" s="13" t="s">
        <v>78</v>
      </c>
      <c r="AY189" s="242" t="s">
        <v>122</v>
      </c>
    </row>
    <row r="190" s="13" customFormat="1">
      <c r="A190" s="13"/>
      <c r="B190" s="231"/>
      <c r="C190" s="232"/>
      <c r="D190" s="233" t="s">
        <v>131</v>
      </c>
      <c r="E190" s="234" t="s">
        <v>1</v>
      </c>
      <c r="F190" s="235" t="s">
        <v>211</v>
      </c>
      <c r="G190" s="232"/>
      <c r="H190" s="236">
        <v>238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131</v>
      </c>
      <c r="AU190" s="242" t="s">
        <v>87</v>
      </c>
      <c r="AV190" s="13" t="s">
        <v>87</v>
      </c>
      <c r="AW190" s="13" t="s">
        <v>34</v>
      </c>
      <c r="AX190" s="13" t="s">
        <v>78</v>
      </c>
      <c r="AY190" s="242" t="s">
        <v>122</v>
      </c>
    </row>
    <row r="191" s="13" customFormat="1">
      <c r="A191" s="13"/>
      <c r="B191" s="231"/>
      <c r="C191" s="232"/>
      <c r="D191" s="233" t="s">
        <v>131</v>
      </c>
      <c r="E191" s="234" t="s">
        <v>1</v>
      </c>
      <c r="F191" s="235" t="s">
        <v>212</v>
      </c>
      <c r="G191" s="232"/>
      <c r="H191" s="236">
        <v>78.200000000000003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131</v>
      </c>
      <c r="AU191" s="242" t="s">
        <v>87</v>
      </c>
      <c r="AV191" s="13" t="s">
        <v>87</v>
      </c>
      <c r="AW191" s="13" t="s">
        <v>34</v>
      </c>
      <c r="AX191" s="13" t="s">
        <v>78</v>
      </c>
      <c r="AY191" s="242" t="s">
        <v>122</v>
      </c>
    </row>
    <row r="192" s="13" customFormat="1">
      <c r="A192" s="13"/>
      <c r="B192" s="231"/>
      <c r="C192" s="232"/>
      <c r="D192" s="233" t="s">
        <v>131</v>
      </c>
      <c r="E192" s="234" t="s">
        <v>1</v>
      </c>
      <c r="F192" s="235" t="s">
        <v>213</v>
      </c>
      <c r="G192" s="232"/>
      <c r="H192" s="236">
        <v>19.550000000000001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131</v>
      </c>
      <c r="AU192" s="242" t="s">
        <v>87</v>
      </c>
      <c r="AV192" s="13" t="s">
        <v>87</v>
      </c>
      <c r="AW192" s="13" t="s">
        <v>34</v>
      </c>
      <c r="AX192" s="13" t="s">
        <v>78</v>
      </c>
      <c r="AY192" s="242" t="s">
        <v>122</v>
      </c>
    </row>
    <row r="193" s="13" customFormat="1">
      <c r="A193" s="13"/>
      <c r="B193" s="231"/>
      <c r="C193" s="232"/>
      <c r="D193" s="233" t="s">
        <v>131</v>
      </c>
      <c r="E193" s="234" t="s">
        <v>1</v>
      </c>
      <c r="F193" s="235" t="s">
        <v>214</v>
      </c>
      <c r="G193" s="232"/>
      <c r="H193" s="236">
        <v>59.5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131</v>
      </c>
      <c r="AU193" s="242" t="s">
        <v>87</v>
      </c>
      <c r="AV193" s="13" t="s">
        <v>87</v>
      </c>
      <c r="AW193" s="13" t="s">
        <v>34</v>
      </c>
      <c r="AX193" s="13" t="s">
        <v>78</v>
      </c>
      <c r="AY193" s="242" t="s">
        <v>122</v>
      </c>
    </row>
    <row r="194" s="14" customFormat="1">
      <c r="A194" s="14"/>
      <c r="B194" s="243"/>
      <c r="C194" s="244"/>
      <c r="D194" s="233" t="s">
        <v>131</v>
      </c>
      <c r="E194" s="245" t="s">
        <v>1</v>
      </c>
      <c r="F194" s="246" t="s">
        <v>144</v>
      </c>
      <c r="G194" s="244"/>
      <c r="H194" s="247">
        <v>1029.76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131</v>
      </c>
      <c r="AU194" s="253" t="s">
        <v>87</v>
      </c>
      <c r="AV194" s="14" t="s">
        <v>129</v>
      </c>
      <c r="AW194" s="14" t="s">
        <v>34</v>
      </c>
      <c r="AX194" s="14" t="s">
        <v>83</v>
      </c>
      <c r="AY194" s="253" t="s">
        <v>122</v>
      </c>
    </row>
    <row r="195" s="2" customFormat="1" ht="55.5" customHeight="1">
      <c r="A195" s="38"/>
      <c r="B195" s="39"/>
      <c r="C195" s="218" t="s">
        <v>215</v>
      </c>
      <c r="D195" s="218" t="s">
        <v>124</v>
      </c>
      <c r="E195" s="219" t="s">
        <v>216</v>
      </c>
      <c r="F195" s="220" t="s">
        <v>217</v>
      </c>
      <c r="G195" s="221" t="s">
        <v>127</v>
      </c>
      <c r="H195" s="222">
        <v>566.39999999999998</v>
      </c>
      <c r="I195" s="223"/>
      <c r="J195" s="224">
        <f>ROUND(I195*H195,2)</f>
        <v>0</v>
      </c>
      <c r="K195" s="220" t="s">
        <v>128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0.00015677000000000001</v>
      </c>
      <c r="R195" s="227">
        <f>Q195*H195</f>
        <v>0.088794527999999998</v>
      </c>
      <c r="S195" s="227">
        <v>0.23000000000000001</v>
      </c>
      <c r="T195" s="228">
        <f>S195*H195</f>
        <v>130.27199999999999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129</v>
      </c>
      <c r="AT195" s="229" t="s">
        <v>124</v>
      </c>
      <c r="AU195" s="229" t="s">
        <v>87</v>
      </c>
      <c r="AY195" s="17" t="s">
        <v>122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83</v>
      </c>
      <c r="BK195" s="230">
        <f>ROUND(I195*H195,2)</f>
        <v>0</v>
      </c>
      <c r="BL195" s="17" t="s">
        <v>129</v>
      </c>
      <c r="BM195" s="229" t="s">
        <v>218</v>
      </c>
    </row>
    <row r="196" s="13" customFormat="1">
      <c r="A196" s="13"/>
      <c r="B196" s="231"/>
      <c r="C196" s="232"/>
      <c r="D196" s="233" t="s">
        <v>131</v>
      </c>
      <c r="E196" s="234" t="s">
        <v>1</v>
      </c>
      <c r="F196" s="235" t="s">
        <v>219</v>
      </c>
      <c r="G196" s="232"/>
      <c r="H196" s="236">
        <v>16.550000000000001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131</v>
      </c>
      <c r="AU196" s="242" t="s">
        <v>87</v>
      </c>
      <c r="AV196" s="13" t="s">
        <v>87</v>
      </c>
      <c r="AW196" s="13" t="s">
        <v>34</v>
      </c>
      <c r="AX196" s="13" t="s">
        <v>78</v>
      </c>
      <c r="AY196" s="242" t="s">
        <v>122</v>
      </c>
    </row>
    <row r="197" s="13" customFormat="1">
      <c r="A197" s="13"/>
      <c r="B197" s="231"/>
      <c r="C197" s="232"/>
      <c r="D197" s="233" t="s">
        <v>131</v>
      </c>
      <c r="E197" s="234" t="s">
        <v>1</v>
      </c>
      <c r="F197" s="235" t="s">
        <v>220</v>
      </c>
      <c r="G197" s="232"/>
      <c r="H197" s="236">
        <v>16.199999999999999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131</v>
      </c>
      <c r="AU197" s="242" t="s">
        <v>87</v>
      </c>
      <c r="AV197" s="13" t="s">
        <v>87</v>
      </c>
      <c r="AW197" s="13" t="s">
        <v>34</v>
      </c>
      <c r="AX197" s="13" t="s">
        <v>78</v>
      </c>
      <c r="AY197" s="242" t="s">
        <v>122</v>
      </c>
    </row>
    <row r="198" s="13" customFormat="1">
      <c r="A198" s="13"/>
      <c r="B198" s="231"/>
      <c r="C198" s="232"/>
      <c r="D198" s="233" t="s">
        <v>131</v>
      </c>
      <c r="E198" s="234" t="s">
        <v>1</v>
      </c>
      <c r="F198" s="235" t="s">
        <v>221</v>
      </c>
      <c r="G198" s="232"/>
      <c r="H198" s="236">
        <v>223.59999999999999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131</v>
      </c>
      <c r="AU198" s="242" t="s">
        <v>87</v>
      </c>
      <c r="AV198" s="13" t="s">
        <v>87</v>
      </c>
      <c r="AW198" s="13" t="s">
        <v>34</v>
      </c>
      <c r="AX198" s="13" t="s">
        <v>78</v>
      </c>
      <c r="AY198" s="242" t="s">
        <v>122</v>
      </c>
    </row>
    <row r="199" s="13" customFormat="1">
      <c r="A199" s="13"/>
      <c r="B199" s="231"/>
      <c r="C199" s="232"/>
      <c r="D199" s="233" t="s">
        <v>131</v>
      </c>
      <c r="E199" s="234" t="s">
        <v>1</v>
      </c>
      <c r="F199" s="235" t="s">
        <v>222</v>
      </c>
      <c r="G199" s="232"/>
      <c r="H199" s="236">
        <v>94.599999999999994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131</v>
      </c>
      <c r="AU199" s="242" t="s">
        <v>87</v>
      </c>
      <c r="AV199" s="13" t="s">
        <v>87</v>
      </c>
      <c r="AW199" s="13" t="s">
        <v>34</v>
      </c>
      <c r="AX199" s="13" t="s">
        <v>78</v>
      </c>
      <c r="AY199" s="242" t="s">
        <v>122</v>
      </c>
    </row>
    <row r="200" s="13" customFormat="1">
      <c r="A200" s="13"/>
      <c r="B200" s="231"/>
      <c r="C200" s="232"/>
      <c r="D200" s="233" t="s">
        <v>131</v>
      </c>
      <c r="E200" s="234" t="s">
        <v>1</v>
      </c>
      <c r="F200" s="235" t="s">
        <v>223</v>
      </c>
      <c r="G200" s="232"/>
      <c r="H200" s="236">
        <v>100.7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131</v>
      </c>
      <c r="AU200" s="242" t="s">
        <v>87</v>
      </c>
      <c r="AV200" s="13" t="s">
        <v>87</v>
      </c>
      <c r="AW200" s="13" t="s">
        <v>34</v>
      </c>
      <c r="AX200" s="13" t="s">
        <v>78</v>
      </c>
      <c r="AY200" s="242" t="s">
        <v>122</v>
      </c>
    </row>
    <row r="201" s="13" customFormat="1">
      <c r="A201" s="13"/>
      <c r="B201" s="231"/>
      <c r="C201" s="232"/>
      <c r="D201" s="233" t="s">
        <v>131</v>
      </c>
      <c r="E201" s="234" t="s">
        <v>1</v>
      </c>
      <c r="F201" s="235" t="s">
        <v>224</v>
      </c>
      <c r="G201" s="232"/>
      <c r="H201" s="236">
        <v>91.799999999999997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131</v>
      </c>
      <c r="AU201" s="242" t="s">
        <v>87</v>
      </c>
      <c r="AV201" s="13" t="s">
        <v>87</v>
      </c>
      <c r="AW201" s="13" t="s">
        <v>34</v>
      </c>
      <c r="AX201" s="13" t="s">
        <v>78</v>
      </c>
      <c r="AY201" s="242" t="s">
        <v>122</v>
      </c>
    </row>
    <row r="202" s="13" customFormat="1">
      <c r="A202" s="13"/>
      <c r="B202" s="231"/>
      <c r="C202" s="232"/>
      <c r="D202" s="233" t="s">
        <v>131</v>
      </c>
      <c r="E202" s="234" t="s">
        <v>1</v>
      </c>
      <c r="F202" s="235" t="s">
        <v>225</v>
      </c>
      <c r="G202" s="232"/>
      <c r="H202" s="236">
        <v>22.949999999999999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131</v>
      </c>
      <c r="AU202" s="242" t="s">
        <v>87</v>
      </c>
      <c r="AV202" s="13" t="s">
        <v>87</v>
      </c>
      <c r="AW202" s="13" t="s">
        <v>34</v>
      </c>
      <c r="AX202" s="13" t="s">
        <v>78</v>
      </c>
      <c r="AY202" s="242" t="s">
        <v>122</v>
      </c>
    </row>
    <row r="203" s="14" customFormat="1">
      <c r="A203" s="14"/>
      <c r="B203" s="243"/>
      <c r="C203" s="244"/>
      <c r="D203" s="233" t="s">
        <v>131</v>
      </c>
      <c r="E203" s="245" t="s">
        <v>1</v>
      </c>
      <c r="F203" s="246" t="s">
        <v>144</v>
      </c>
      <c r="G203" s="244"/>
      <c r="H203" s="247">
        <v>566.39999999999998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131</v>
      </c>
      <c r="AU203" s="253" t="s">
        <v>87</v>
      </c>
      <c r="AV203" s="14" t="s">
        <v>129</v>
      </c>
      <c r="AW203" s="14" t="s">
        <v>34</v>
      </c>
      <c r="AX203" s="14" t="s">
        <v>83</v>
      </c>
      <c r="AY203" s="253" t="s">
        <v>122</v>
      </c>
    </row>
    <row r="204" s="2" customFormat="1" ht="49.05" customHeight="1">
      <c r="A204" s="38"/>
      <c r="B204" s="39"/>
      <c r="C204" s="218" t="s">
        <v>8</v>
      </c>
      <c r="D204" s="218" t="s">
        <v>124</v>
      </c>
      <c r="E204" s="219" t="s">
        <v>226</v>
      </c>
      <c r="F204" s="220" t="s">
        <v>227</v>
      </c>
      <c r="G204" s="221" t="s">
        <v>228</v>
      </c>
      <c r="H204" s="222">
        <v>99</v>
      </c>
      <c r="I204" s="223"/>
      <c r="J204" s="224">
        <f>ROUND(I204*H204,2)</f>
        <v>0</v>
      </c>
      <c r="K204" s="220" t="s">
        <v>128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0.20499999999999999</v>
      </c>
      <c r="T204" s="228">
        <f>S204*H204</f>
        <v>20.294999999999998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129</v>
      </c>
      <c r="AT204" s="229" t="s">
        <v>124</v>
      </c>
      <c r="AU204" s="229" t="s">
        <v>87</v>
      </c>
      <c r="AY204" s="17" t="s">
        <v>122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83</v>
      </c>
      <c r="BK204" s="230">
        <f>ROUND(I204*H204,2)</f>
        <v>0</v>
      </c>
      <c r="BL204" s="17" t="s">
        <v>129</v>
      </c>
      <c r="BM204" s="229" t="s">
        <v>229</v>
      </c>
    </row>
    <row r="205" s="13" customFormat="1">
      <c r="A205" s="13"/>
      <c r="B205" s="231"/>
      <c r="C205" s="232"/>
      <c r="D205" s="233" t="s">
        <v>131</v>
      </c>
      <c r="E205" s="234" t="s">
        <v>1</v>
      </c>
      <c r="F205" s="235" t="s">
        <v>230</v>
      </c>
      <c r="G205" s="232"/>
      <c r="H205" s="236">
        <v>99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131</v>
      </c>
      <c r="AU205" s="242" t="s">
        <v>87</v>
      </c>
      <c r="AV205" s="13" t="s">
        <v>87</v>
      </c>
      <c r="AW205" s="13" t="s">
        <v>34</v>
      </c>
      <c r="AX205" s="13" t="s">
        <v>83</v>
      </c>
      <c r="AY205" s="242" t="s">
        <v>122</v>
      </c>
    </row>
    <row r="206" s="2" customFormat="1" ht="37.8" customHeight="1">
      <c r="A206" s="38"/>
      <c r="B206" s="39"/>
      <c r="C206" s="218" t="s">
        <v>231</v>
      </c>
      <c r="D206" s="218" t="s">
        <v>124</v>
      </c>
      <c r="E206" s="219" t="s">
        <v>232</v>
      </c>
      <c r="F206" s="220" t="s">
        <v>233</v>
      </c>
      <c r="G206" s="221" t="s">
        <v>228</v>
      </c>
      <c r="H206" s="222">
        <v>68</v>
      </c>
      <c r="I206" s="223"/>
      <c r="J206" s="224">
        <f>ROUND(I206*H206,2)</f>
        <v>0</v>
      </c>
      <c r="K206" s="220" t="s">
        <v>128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0.040000000000000001</v>
      </c>
      <c r="T206" s="228">
        <f>S206*H206</f>
        <v>2.7200000000000002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129</v>
      </c>
      <c r="AT206" s="229" t="s">
        <v>124</v>
      </c>
      <c r="AU206" s="229" t="s">
        <v>87</v>
      </c>
      <c r="AY206" s="17" t="s">
        <v>122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83</v>
      </c>
      <c r="BK206" s="230">
        <f>ROUND(I206*H206,2)</f>
        <v>0</v>
      </c>
      <c r="BL206" s="17" t="s">
        <v>129</v>
      </c>
      <c r="BM206" s="229" t="s">
        <v>234</v>
      </c>
    </row>
    <row r="207" s="13" customFormat="1">
      <c r="A207" s="13"/>
      <c r="B207" s="231"/>
      <c r="C207" s="232"/>
      <c r="D207" s="233" t="s">
        <v>131</v>
      </c>
      <c r="E207" s="234" t="s">
        <v>1</v>
      </c>
      <c r="F207" s="235" t="s">
        <v>235</v>
      </c>
      <c r="G207" s="232"/>
      <c r="H207" s="236">
        <v>68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131</v>
      </c>
      <c r="AU207" s="242" t="s">
        <v>87</v>
      </c>
      <c r="AV207" s="13" t="s">
        <v>87</v>
      </c>
      <c r="AW207" s="13" t="s">
        <v>34</v>
      </c>
      <c r="AX207" s="13" t="s">
        <v>83</v>
      </c>
      <c r="AY207" s="242" t="s">
        <v>122</v>
      </c>
    </row>
    <row r="208" s="2" customFormat="1" ht="24.15" customHeight="1">
      <c r="A208" s="38"/>
      <c r="B208" s="39"/>
      <c r="C208" s="218" t="s">
        <v>236</v>
      </c>
      <c r="D208" s="218" t="s">
        <v>124</v>
      </c>
      <c r="E208" s="219" t="s">
        <v>237</v>
      </c>
      <c r="F208" s="220" t="s">
        <v>238</v>
      </c>
      <c r="G208" s="221" t="s">
        <v>239</v>
      </c>
      <c r="H208" s="222">
        <v>360</v>
      </c>
      <c r="I208" s="223"/>
      <c r="J208" s="224">
        <f>ROUND(I208*H208,2)</f>
        <v>0</v>
      </c>
      <c r="K208" s="220" t="s">
        <v>128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3.2634E-05</v>
      </c>
      <c r="R208" s="227">
        <f>Q208*H208</f>
        <v>0.01174824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129</v>
      </c>
      <c r="AT208" s="229" t="s">
        <v>124</v>
      </c>
      <c r="AU208" s="229" t="s">
        <v>87</v>
      </c>
      <c r="AY208" s="17" t="s">
        <v>122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83</v>
      </c>
      <c r="BK208" s="230">
        <f>ROUND(I208*H208,2)</f>
        <v>0</v>
      </c>
      <c r="BL208" s="17" t="s">
        <v>129</v>
      </c>
      <c r="BM208" s="229" t="s">
        <v>240</v>
      </c>
    </row>
    <row r="209" s="13" customFormat="1">
      <c r="A209" s="13"/>
      <c r="B209" s="231"/>
      <c r="C209" s="232"/>
      <c r="D209" s="233" t="s">
        <v>131</v>
      </c>
      <c r="E209" s="234" t="s">
        <v>1</v>
      </c>
      <c r="F209" s="235" t="s">
        <v>241</v>
      </c>
      <c r="G209" s="232"/>
      <c r="H209" s="236">
        <v>360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131</v>
      </c>
      <c r="AU209" s="242" t="s">
        <v>87</v>
      </c>
      <c r="AV209" s="13" t="s">
        <v>87</v>
      </c>
      <c r="AW209" s="13" t="s">
        <v>34</v>
      </c>
      <c r="AX209" s="13" t="s">
        <v>83</v>
      </c>
      <c r="AY209" s="242" t="s">
        <v>122</v>
      </c>
    </row>
    <row r="210" s="2" customFormat="1" ht="37.8" customHeight="1">
      <c r="A210" s="38"/>
      <c r="B210" s="39"/>
      <c r="C210" s="218" t="s">
        <v>242</v>
      </c>
      <c r="D210" s="218" t="s">
        <v>124</v>
      </c>
      <c r="E210" s="219" t="s">
        <v>243</v>
      </c>
      <c r="F210" s="220" t="s">
        <v>244</v>
      </c>
      <c r="G210" s="221" t="s">
        <v>245</v>
      </c>
      <c r="H210" s="222">
        <v>90</v>
      </c>
      <c r="I210" s="223"/>
      <c r="J210" s="224">
        <f>ROUND(I210*H210,2)</f>
        <v>0</v>
      </c>
      <c r="K210" s="220" t="s">
        <v>128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129</v>
      </c>
      <c r="AT210" s="229" t="s">
        <v>124</v>
      </c>
      <c r="AU210" s="229" t="s">
        <v>87</v>
      </c>
      <c r="AY210" s="17" t="s">
        <v>122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83</v>
      </c>
      <c r="BK210" s="230">
        <f>ROUND(I210*H210,2)</f>
        <v>0</v>
      </c>
      <c r="BL210" s="17" t="s">
        <v>129</v>
      </c>
      <c r="BM210" s="229" t="s">
        <v>246</v>
      </c>
    </row>
    <row r="211" s="13" customFormat="1">
      <c r="A211" s="13"/>
      <c r="B211" s="231"/>
      <c r="C211" s="232"/>
      <c r="D211" s="233" t="s">
        <v>131</v>
      </c>
      <c r="E211" s="234" t="s">
        <v>1</v>
      </c>
      <c r="F211" s="235" t="s">
        <v>247</v>
      </c>
      <c r="G211" s="232"/>
      <c r="H211" s="236">
        <v>90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131</v>
      </c>
      <c r="AU211" s="242" t="s">
        <v>87</v>
      </c>
      <c r="AV211" s="13" t="s">
        <v>87</v>
      </c>
      <c r="AW211" s="13" t="s">
        <v>34</v>
      </c>
      <c r="AX211" s="13" t="s">
        <v>83</v>
      </c>
      <c r="AY211" s="242" t="s">
        <v>122</v>
      </c>
    </row>
    <row r="212" s="2" customFormat="1" ht="90" customHeight="1">
      <c r="A212" s="38"/>
      <c r="B212" s="39"/>
      <c r="C212" s="218" t="s">
        <v>248</v>
      </c>
      <c r="D212" s="218" t="s">
        <v>124</v>
      </c>
      <c r="E212" s="219" t="s">
        <v>249</v>
      </c>
      <c r="F212" s="220" t="s">
        <v>250</v>
      </c>
      <c r="G212" s="221" t="s">
        <v>228</v>
      </c>
      <c r="H212" s="222">
        <v>16</v>
      </c>
      <c r="I212" s="223"/>
      <c r="J212" s="224">
        <f>ROUND(I212*H212,2)</f>
        <v>0</v>
      </c>
      <c r="K212" s="220" t="s">
        <v>128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0.0086767000000000007</v>
      </c>
      <c r="R212" s="227">
        <f>Q212*H212</f>
        <v>0.13882720000000001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129</v>
      </c>
      <c r="AT212" s="229" t="s">
        <v>124</v>
      </c>
      <c r="AU212" s="229" t="s">
        <v>87</v>
      </c>
      <c r="AY212" s="17" t="s">
        <v>122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83</v>
      </c>
      <c r="BK212" s="230">
        <f>ROUND(I212*H212,2)</f>
        <v>0</v>
      </c>
      <c r="BL212" s="17" t="s">
        <v>129</v>
      </c>
      <c r="BM212" s="229" t="s">
        <v>251</v>
      </c>
    </row>
    <row r="213" s="13" customFormat="1">
      <c r="A213" s="13"/>
      <c r="B213" s="231"/>
      <c r="C213" s="232"/>
      <c r="D213" s="233" t="s">
        <v>131</v>
      </c>
      <c r="E213" s="234" t="s">
        <v>1</v>
      </c>
      <c r="F213" s="235" t="s">
        <v>252</v>
      </c>
      <c r="G213" s="232"/>
      <c r="H213" s="236">
        <v>16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131</v>
      </c>
      <c r="AU213" s="242" t="s">
        <v>87</v>
      </c>
      <c r="AV213" s="13" t="s">
        <v>87</v>
      </c>
      <c r="AW213" s="13" t="s">
        <v>34</v>
      </c>
      <c r="AX213" s="13" t="s">
        <v>83</v>
      </c>
      <c r="AY213" s="242" t="s">
        <v>122</v>
      </c>
    </row>
    <row r="214" s="2" customFormat="1" ht="90" customHeight="1">
      <c r="A214" s="38"/>
      <c r="B214" s="39"/>
      <c r="C214" s="218" t="s">
        <v>253</v>
      </c>
      <c r="D214" s="218" t="s">
        <v>124</v>
      </c>
      <c r="E214" s="219" t="s">
        <v>254</v>
      </c>
      <c r="F214" s="220" t="s">
        <v>255</v>
      </c>
      <c r="G214" s="221" t="s">
        <v>228</v>
      </c>
      <c r="H214" s="222">
        <v>7</v>
      </c>
      <c r="I214" s="223"/>
      <c r="J214" s="224">
        <f>ROUND(I214*H214,2)</f>
        <v>0</v>
      </c>
      <c r="K214" s="220" t="s">
        <v>128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0.036904300000000001</v>
      </c>
      <c r="R214" s="227">
        <f>Q214*H214</f>
        <v>0.25833010000000001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129</v>
      </c>
      <c r="AT214" s="229" t="s">
        <v>124</v>
      </c>
      <c r="AU214" s="229" t="s">
        <v>87</v>
      </c>
      <c r="AY214" s="17" t="s">
        <v>122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83</v>
      </c>
      <c r="BK214" s="230">
        <f>ROUND(I214*H214,2)</f>
        <v>0</v>
      </c>
      <c r="BL214" s="17" t="s">
        <v>129</v>
      </c>
      <c r="BM214" s="229" t="s">
        <v>256</v>
      </c>
    </row>
    <row r="215" s="13" customFormat="1">
      <c r="A215" s="13"/>
      <c r="B215" s="231"/>
      <c r="C215" s="232"/>
      <c r="D215" s="233" t="s">
        <v>131</v>
      </c>
      <c r="E215" s="234" t="s">
        <v>1</v>
      </c>
      <c r="F215" s="235" t="s">
        <v>257</v>
      </c>
      <c r="G215" s="232"/>
      <c r="H215" s="236">
        <v>7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131</v>
      </c>
      <c r="AU215" s="242" t="s">
        <v>87</v>
      </c>
      <c r="AV215" s="13" t="s">
        <v>87</v>
      </c>
      <c r="AW215" s="13" t="s">
        <v>34</v>
      </c>
      <c r="AX215" s="13" t="s">
        <v>83</v>
      </c>
      <c r="AY215" s="242" t="s">
        <v>122</v>
      </c>
    </row>
    <row r="216" s="2" customFormat="1" ht="100.5" customHeight="1">
      <c r="A216" s="38"/>
      <c r="B216" s="39"/>
      <c r="C216" s="218" t="s">
        <v>258</v>
      </c>
      <c r="D216" s="218" t="s">
        <v>124</v>
      </c>
      <c r="E216" s="219" t="s">
        <v>259</v>
      </c>
      <c r="F216" s="220" t="s">
        <v>260</v>
      </c>
      <c r="G216" s="221" t="s">
        <v>228</v>
      </c>
      <c r="H216" s="222">
        <v>9</v>
      </c>
      <c r="I216" s="223"/>
      <c r="J216" s="224">
        <f>ROUND(I216*H216,2)</f>
        <v>0</v>
      </c>
      <c r="K216" s="220" t="s">
        <v>128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0.0106826</v>
      </c>
      <c r="R216" s="227">
        <f>Q216*H216</f>
        <v>0.096143400000000004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129</v>
      </c>
      <c r="AT216" s="229" t="s">
        <v>124</v>
      </c>
      <c r="AU216" s="229" t="s">
        <v>87</v>
      </c>
      <c r="AY216" s="17" t="s">
        <v>122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83</v>
      </c>
      <c r="BK216" s="230">
        <f>ROUND(I216*H216,2)</f>
        <v>0</v>
      </c>
      <c r="BL216" s="17" t="s">
        <v>129</v>
      </c>
      <c r="BM216" s="229" t="s">
        <v>261</v>
      </c>
    </row>
    <row r="217" s="13" customFormat="1">
      <c r="A217" s="13"/>
      <c r="B217" s="231"/>
      <c r="C217" s="232"/>
      <c r="D217" s="233" t="s">
        <v>131</v>
      </c>
      <c r="E217" s="234" t="s">
        <v>1</v>
      </c>
      <c r="F217" s="235" t="s">
        <v>262</v>
      </c>
      <c r="G217" s="232"/>
      <c r="H217" s="236">
        <v>9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131</v>
      </c>
      <c r="AU217" s="242" t="s">
        <v>87</v>
      </c>
      <c r="AV217" s="13" t="s">
        <v>87</v>
      </c>
      <c r="AW217" s="13" t="s">
        <v>34</v>
      </c>
      <c r="AX217" s="13" t="s">
        <v>83</v>
      </c>
      <c r="AY217" s="242" t="s">
        <v>122</v>
      </c>
    </row>
    <row r="218" s="2" customFormat="1" ht="90" customHeight="1">
      <c r="A218" s="38"/>
      <c r="B218" s="39"/>
      <c r="C218" s="218" t="s">
        <v>263</v>
      </c>
      <c r="D218" s="218" t="s">
        <v>124</v>
      </c>
      <c r="E218" s="219" t="s">
        <v>264</v>
      </c>
      <c r="F218" s="220" t="s">
        <v>265</v>
      </c>
      <c r="G218" s="221" t="s">
        <v>228</v>
      </c>
      <c r="H218" s="222">
        <v>11</v>
      </c>
      <c r="I218" s="223"/>
      <c r="J218" s="224">
        <f>ROUND(I218*H218,2)</f>
        <v>0</v>
      </c>
      <c r="K218" s="220" t="s">
        <v>128</v>
      </c>
      <c r="L218" s="44"/>
      <c r="M218" s="225" t="s">
        <v>1</v>
      </c>
      <c r="N218" s="226" t="s">
        <v>43</v>
      </c>
      <c r="O218" s="91"/>
      <c r="P218" s="227">
        <f>O218*H218</f>
        <v>0</v>
      </c>
      <c r="Q218" s="227">
        <v>0.036904300000000001</v>
      </c>
      <c r="R218" s="227">
        <f>Q218*H218</f>
        <v>0.40594730000000001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129</v>
      </c>
      <c r="AT218" s="229" t="s">
        <v>124</v>
      </c>
      <c r="AU218" s="229" t="s">
        <v>87</v>
      </c>
      <c r="AY218" s="17" t="s">
        <v>122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83</v>
      </c>
      <c r="BK218" s="230">
        <f>ROUND(I218*H218,2)</f>
        <v>0</v>
      </c>
      <c r="BL218" s="17" t="s">
        <v>129</v>
      </c>
      <c r="BM218" s="229" t="s">
        <v>266</v>
      </c>
    </row>
    <row r="219" s="13" customFormat="1">
      <c r="A219" s="13"/>
      <c r="B219" s="231"/>
      <c r="C219" s="232"/>
      <c r="D219" s="233" t="s">
        <v>131</v>
      </c>
      <c r="E219" s="234" t="s">
        <v>1</v>
      </c>
      <c r="F219" s="235" t="s">
        <v>267</v>
      </c>
      <c r="G219" s="232"/>
      <c r="H219" s="236">
        <v>6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131</v>
      </c>
      <c r="AU219" s="242" t="s">
        <v>87</v>
      </c>
      <c r="AV219" s="13" t="s">
        <v>87</v>
      </c>
      <c r="AW219" s="13" t="s">
        <v>34</v>
      </c>
      <c r="AX219" s="13" t="s">
        <v>78</v>
      </c>
      <c r="AY219" s="242" t="s">
        <v>122</v>
      </c>
    </row>
    <row r="220" s="13" customFormat="1">
      <c r="A220" s="13"/>
      <c r="B220" s="231"/>
      <c r="C220" s="232"/>
      <c r="D220" s="233" t="s">
        <v>131</v>
      </c>
      <c r="E220" s="234" t="s">
        <v>1</v>
      </c>
      <c r="F220" s="235" t="s">
        <v>268</v>
      </c>
      <c r="G220" s="232"/>
      <c r="H220" s="236">
        <v>4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131</v>
      </c>
      <c r="AU220" s="242" t="s">
        <v>87</v>
      </c>
      <c r="AV220" s="13" t="s">
        <v>87</v>
      </c>
      <c r="AW220" s="13" t="s">
        <v>34</v>
      </c>
      <c r="AX220" s="13" t="s">
        <v>78</v>
      </c>
      <c r="AY220" s="242" t="s">
        <v>122</v>
      </c>
    </row>
    <row r="221" s="13" customFormat="1">
      <c r="A221" s="13"/>
      <c r="B221" s="231"/>
      <c r="C221" s="232"/>
      <c r="D221" s="233" t="s">
        <v>131</v>
      </c>
      <c r="E221" s="234" t="s">
        <v>1</v>
      </c>
      <c r="F221" s="235" t="s">
        <v>269</v>
      </c>
      <c r="G221" s="232"/>
      <c r="H221" s="236">
        <v>1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131</v>
      </c>
      <c r="AU221" s="242" t="s">
        <v>87</v>
      </c>
      <c r="AV221" s="13" t="s">
        <v>87</v>
      </c>
      <c r="AW221" s="13" t="s">
        <v>34</v>
      </c>
      <c r="AX221" s="13" t="s">
        <v>78</v>
      </c>
      <c r="AY221" s="242" t="s">
        <v>122</v>
      </c>
    </row>
    <row r="222" s="14" customFormat="1">
      <c r="A222" s="14"/>
      <c r="B222" s="243"/>
      <c r="C222" s="244"/>
      <c r="D222" s="233" t="s">
        <v>131</v>
      </c>
      <c r="E222" s="245" t="s">
        <v>1</v>
      </c>
      <c r="F222" s="246" t="s">
        <v>144</v>
      </c>
      <c r="G222" s="244"/>
      <c r="H222" s="247">
        <v>11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131</v>
      </c>
      <c r="AU222" s="253" t="s">
        <v>87</v>
      </c>
      <c r="AV222" s="14" t="s">
        <v>129</v>
      </c>
      <c r="AW222" s="14" t="s">
        <v>34</v>
      </c>
      <c r="AX222" s="14" t="s">
        <v>83</v>
      </c>
      <c r="AY222" s="253" t="s">
        <v>122</v>
      </c>
    </row>
    <row r="223" s="2" customFormat="1" ht="24.15" customHeight="1">
      <c r="A223" s="38"/>
      <c r="B223" s="39"/>
      <c r="C223" s="218" t="s">
        <v>270</v>
      </c>
      <c r="D223" s="218" t="s">
        <v>124</v>
      </c>
      <c r="E223" s="219" t="s">
        <v>271</v>
      </c>
      <c r="F223" s="220" t="s">
        <v>272</v>
      </c>
      <c r="G223" s="221" t="s">
        <v>127</v>
      </c>
      <c r="H223" s="222">
        <v>90.599999999999994</v>
      </c>
      <c r="I223" s="223"/>
      <c r="J223" s="224">
        <f>ROUND(I223*H223,2)</f>
        <v>0</v>
      </c>
      <c r="K223" s="220" t="s">
        <v>128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129</v>
      </c>
      <c r="AT223" s="229" t="s">
        <v>124</v>
      </c>
      <c r="AU223" s="229" t="s">
        <v>87</v>
      </c>
      <c r="AY223" s="17" t="s">
        <v>122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83</v>
      </c>
      <c r="BK223" s="230">
        <f>ROUND(I223*H223,2)</f>
        <v>0</v>
      </c>
      <c r="BL223" s="17" t="s">
        <v>129</v>
      </c>
      <c r="BM223" s="229" t="s">
        <v>273</v>
      </c>
    </row>
    <row r="224" s="13" customFormat="1">
      <c r="A224" s="13"/>
      <c r="B224" s="231"/>
      <c r="C224" s="232"/>
      <c r="D224" s="233" t="s">
        <v>131</v>
      </c>
      <c r="E224" s="234" t="s">
        <v>1</v>
      </c>
      <c r="F224" s="235" t="s">
        <v>274</v>
      </c>
      <c r="G224" s="232"/>
      <c r="H224" s="236">
        <v>84.599999999999994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131</v>
      </c>
      <c r="AU224" s="242" t="s">
        <v>87</v>
      </c>
      <c r="AV224" s="13" t="s">
        <v>87</v>
      </c>
      <c r="AW224" s="13" t="s">
        <v>34</v>
      </c>
      <c r="AX224" s="13" t="s">
        <v>78</v>
      </c>
      <c r="AY224" s="242" t="s">
        <v>122</v>
      </c>
    </row>
    <row r="225" s="13" customFormat="1">
      <c r="A225" s="13"/>
      <c r="B225" s="231"/>
      <c r="C225" s="232"/>
      <c r="D225" s="233" t="s">
        <v>131</v>
      </c>
      <c r="E225" s="234" t="s">
        <v>1</v>
      </c>
      <c r="F225" s="235" t="s">
        <v>275</v>
      </c>
      <c r="G225" s="232"/>
      <c r="H225" s="236">
        <v>6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131</v>
      </c>
      <c r="AU225" s="242" t="s">
        <v>87</v>
      </c>
      <c r="AV225" s="13" t="s">
        <v>87</v>
      </c>
      <c r="AW225" s="13" t="s">
        <v>34</v>
      </c>
      <c r="AX225" s="13" t="s">
        <v>78</v>
      </c>
      <c r="AY225" s="242" t="s">
        <v>122</v>
      </c>
    </row>
    <row r="226" s="14" customFormat="1">
      <c r="A226" s="14"/>
      <c r="B226" s="243"/>
      <c r="C226" s="244"/>
      <c r="D226" s="233" t="s">
        <v>131</v>
      </c>
      <c r="E226" s="245" t="s">
        <v>1</v>
      </c>
      <c r="F226" s="246" t="s">
        <v>144</v>
      </c>
      <c r="G226" s="244"/>
      <c r="H226" s="247">
        <v>90.599999999999994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131</v>
      </c>
      <c r="AU226" s="253" t="s">
        <v>87</v>
      </c>
      <c r="AV226" s="14" t="s">
        <v>129</v>
      </c>
      <c r="AW226" s="14" t="s">
        <v>34</v>
      </c>
      <c r="AX226" s="14" t="s">
        <v>83</v>
      </c>
      <c r="AY226" s="253" t="s">
        <v>122</v>
      </c>
    </row>
    <row r="227" s="2" customFormat="1" ht="37.8" customHeight="1">
      <c r="A227" s="38"/>
      <c r="B227" s="39"/>
      <c r="C227" s="218" t="s">
        <v>7</v>
      </c>
      <c r="D227" s="218" t="s">
        <v>124</v>
      </c>
      <c r="E227" s="219" t="s">
        <v>276</v>
      </c>
      <c r="F227" s="220" t="s">
        <v>277</v>
      </c>
      <c r="G227" s="221" t="s">
        <v>278</v>
      </c>
      <c r="H227" s="222">
        <v>116.09999999999999</v>
      </c>
      <c r="I227" s="223"/>
      <c r="J227" s="224">
        <f>ROUND(I227*H227,2)</f>
        <v>0</v>
      </c>
      <c r="K227" s="220" t="s">
        <v>128</v>
      </c>
      <c r="L227" s="44"/>
      <c r="M227" s="225" t="s">
        <v>1</v>
      </c>
      <c r="N227" s="226" t="s">
        <v>43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129</v>
      </c>
      <c r="AT227" s="229" t="s">
        <v>124</v>
      </c>
      <c r="AU227" s="229" t="s">
        <v>87</v>
      </c>
      <c r="AY227" s="17" t="s">
        <v>122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83</v>
      </c>
      <c r="BK227" s="230">
        <f>ROUND(I227*H227,2)</f>
        <v>0</v>
      </c>
      <c r="BL227" s="17" t="s">
        <v>129</v>
      </c>
      <c r="BM227" s="229" t="s">
        <v>279</v>
      </c>
    </row>
    <row r="228" s="13" customFormat="1">
      <c r="A228" s="13"/>
      <c r="B228" s="231"/>
      <c r="C228" s="232"/>
      <c r="D228" s="233" t="s">
        <v>131</v>
      </c>
      <c r="E228" s="234" t="s">
        <v>1</v>
      </c>
      <c r="F228" s="235" t="s">
        <v>280</v>
      </c>
      <c r="G228" s="232"/>
      <c r="H228" s="236">
        <v>116.09999999999999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131</v>
      </c>
      <c r="AU228" s="242" t="s">
        <v>87</v>
      </c>
      <c r="AV228" s="13" t="s">
        <v>87</v>
      </c>
      <c r="AW228" s="13" t="s">
        <v>34</v>
      </c>
      <c r="AX228" s="13" t="s">
        <v>83</v>
      </c>
      <c r="AY228" s="242" t="s">
        <v>122</v>
      </c>
    </row>
    <row r="229" s="2" customFormat="1" ht="44.25" customHeight="1">
      <c r="A229" s="38"/>
      <c r="B229" s="39"/>
      <c r="C229" s="218" t="s">
        <v>281</v>
      </c>
      <c r="D229" s="218" t="s">
        <v>124</v>
      </c>
      <c r="E229" s="219" t="s">
        <v>282</v>
      </c>
      <c r="F229" s="220" t="s">
        <v>283</v>
      </c>
      <c r="G229" s="221" t="s">
        <v>278</v>
      </c>
      <c r="H229" s="222">
        <v>24.475000000000001</v>
      </c>
      <c r="I229" s="223"/>
      <c r="J229" s="224">
        <f>ROUND(I229*H229,2)</f>
        <v>0</v>
      </c>
      <c r="K229" s="220" t="s">
        <v>128</v>
      </c>
      <c r="L229" s="44"/>
      <c r="M229" s="225" t="s">
        <v>1</v>
      </c>
      <c r="N229" s="226" t="s">
        <v>43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129</v>
      </c>
      <c r="AT229" s="229" t="s">
        <v>124</v>
      </c>
      <c r="AU229" s="229" t="s">
        <v>87</v>
      </c>
      <c r="AY229" s="17" t="s">
        <v>122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83</v>
      </c>
      <c r="BK229" s="230">
        <f>ROUND(I229*H229,2)</f>
        <v>0</v>
      </c>
      <c r="BL229" s="17" t="s">
        <v>129</v>
      </c>
      <c r="BM229" s="229" t="s">
        <v>284</v>
      </c>
    </row>
    <row r="230" s="13" customFormat="1">
      <c r="A230" s="13"/>
      <c r="B230" s="231"/>
      <c r="C230" s="232"/>
      <c r="D230" s="233" t="s">
        <v>131</v>
      </c>
      <c r="E230" s="234" t="s">
        <v>1</v>
      </c>
      <c r="F230" s="235" t="s">
        <v>285</v>
      </c>
      <c r="G230" s="232"/>
      <c r="H230" s="236">
        <v>44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131</v>
      </c>
      <c r="AU230" s="242" t="s">
        <v>87</v>
      </c>
      <c r="AV230" s="13" t="s">
        <v>87</v>
      </c>
      <c r="AW230" s="13" t="s">
        <v>34</v>
      </c>
      <c r="AX230" s="13" t="s">
        <v>78</v>
      </c>
      <c r="AY230" s="242" t="s">
        <v>122</v>
      </c>
    </row>
    <row r="231" s="13" customFormat="1">
      <c r="A231" s="13"/>
      <c r="B231" s="231"/>
      <c r="C231" s="232"/>
      <c r="D231" s="233" t="s">
        <v>131</v>
      </c>
      <c r="E231" s="234" t="s">
        <v>1</v>
      </c>
      <c r="F231" s="235" t="s">
        <v>286</v>
      </c>
      <c r="G231" s="232"/>
      <c r="H231" s="236">
        <v>4.9500000000000002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131</v>
      </c>
      <c r="AU231" s="242" t="s">
        <v>87</v>
      </c>
      <c r="AV231" s="13" t="s">
        <v>87</v>
      </c>
      <c r="AW231" s="13" t="s">
        <v>34</v>
      </c>
      <c r="AX231" s="13" t="s">
        <v>78</v>
      </c>
      <c r="AY231" s="242" t="s">
        <v>122</v>
      </c>
    </row>
    <row r="232" s="14" customFormat="1">
      <c r="A232" s="14"/>
      <c r="B232" s="243"/>
      <c r="C232" s="244"/>
      <c r="D232" s="233" t="s">
        <v>131</v>
      </c>
      <c r="E232" s="245" t="s">
        <v>1</v>
      </c>
      <c r="F232" s="246" t="s">
        <v>144</v>
      </c>
      <c r="G232" s="244"/>
      <c r="H232" s="247">
        <v>48.950000000000003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131</v>
      </c>
      <c r="AU232" s="253" t="s">
        <v>87</v>
      </c>
      <c r="AV232" s="14" t="s">
        <v>129</v>
      </c>
      <c r="AW232" s="14" t="s">
        <v>34</v>
      </c>
      <c r="AX232" s="14" t="s">
        <v>78</v>
      </c>
      <c r="AY232" s="253" t="s">
        <v>122</v>
      </c>
    </row>
    <row r="233" s="13" customFormat="1">
      <c r="A233" s="13"/>
      <c r="B233" s="231"/>
      <c r="C233" s="232"/>
      <c r="D233" s="233" t="s">
        <v>131</v>
      </c>
      <c r="E233" s="234" t="s">
        <v>1</v>
      </c>
      <c r="F233" s="235" t="s">
        <v>287</v>
      </c>
      <c r="G233" s="232"/>
      <c r="H233" s="236">
        <v>24.475000000000001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131</v>
      </c>
      <c r="AU233" s="242" t="s">
        <v>87</v>
      </c>
      <c r="AV233" s="13" t="s">
        <v>87</v>
      </c>
      <c r="AW233" s="13" t="s">
        <v>34</v>
      </c>
      <c r="AX233" s="13" t="s">
        <v>83</v>
      </c>
      <c r="AY233" s="242" t="s">
        <v>122</v>
      </c>
    </row>
    <row r="234" s="2" customFormat="1" ht="44.25" customHeight="1">
      <c r="A234" s="38"/>
      <c r="B234" s="39"/>
      <c r="C234" s="218" t="s">
        <v>288</v>
      </c>
      <c r="D234" s="218" t="s">
        <v>124</v>
      </c>
      <c r="E234" s="219" t="s">
        <v>289</v>
      </c>
      <c r="F234" s="220" t="s">
        <v>290</v>
      </c>
      <c r="G234" s="221" t="s">
        <v>278</v>
      </c>
      <c r="H234" s="222">
        <v>24.475000000000001</v>
      </c>
      <c r="I234" s="223"/>
      <c r="J234" s="224">
        <f>ROUND(I234*H234,2)</f>
        <v>0</v>
      </c>
      <c r="K234" s="220" t="s">
        <v>128</v>
      </c>
      <c r="L234" s="44"/>
      <c r="M234" s="225" t="s">
        <v>1</v>
      </c>
      <c r="N234" s="226" t="s">
        <v>43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129</v>
      </c>
      <c r="AT234" s="229" t="s">
        <v>124</v>
      </c>
      <c r="AU234" s="229" t="s">
        <v>87</v>
      </c>
      <c r="AY234" s="17" t="s">
        <v>122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83</v>
      </c>
      <c r="BK234" s="230">
        <f>ROUND(I234*H234,2)</f>
        <v>0</v>
      </c>
      <c r="BL234" s="17" t="s">
        <v>129</v>
      </c>
      <c r="BM234" s="229" t="s">
        <v>291</v>
      </c>
    </row>
    <row r="235" s="2" customFormat="1" ht="49.05" customHeight="1">
      <c r="A235" s="38"/>
      <c r="B235" s="39"/>
      <c r="C235" s="218" t="s">
        <v>292</v>
      </c>
      <c r="D235" s="218" t="s">
        <v>124</v>
      </c>
      <c r="E235" s="219" t="s">
        <v>293</v>
      </c>
      <c r="F235" s="220" t="s">
        <v>294</v>
      </c>
      <c r="G235" s="221" t="s">
        <v>278</v>
      </c>
      <c r="H235" s="222">
        <v>297.15300000000002</v>
      </c>
      <c r="I235" s="223"/>
      <c r="J235" s="224">
        <f>ROUND(I235*H235,2)</f>
        <v>0</v>
      </c>
      <c r="K235" s="220" t="s">
        <v>128</v>
      </c>
      <c r="L235" s="44"/>
      <c r="M235" s="225" t="s">
        <v>1</v>
      </c>
      <c r="N235" s="226" t="s">
        <v>43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129</v>
      </c>
      <c r="AT235" s="229" t="s">
        <v>124</v>
      </c>
      <c r="AU235" s="229" t="s">
        <v>87</v>
      </c>
      <c r="AY235" s="17" t="s">
        <v>122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83</v>
      </c>
      <c r="BK235" s="230">
        <f>ROUND(I235*H235,2)</f>
        <v>0</v>
      </c>
      <c r="BL235" s="17" t="s">
        <v>129</v>
      </c>
      <c r="BM235" s="229" t="s">
        <v>295</v>
      </c>
    </row>
    <row r="236" s="15" customFormat="1">
      <c r="A236" s="15"/>
      <c r="B236" s="254"/>
      <c r="C236" s="255"/>
      <c r="D236" s="233" t="s">
        <v>131</v>
      </c>
      <c r="E236" s="256" t="s">
        <v>1</v>
      </c>
      <c r="F236" s="257" t="s">
        <v>296</v>
      </c>
      <c r="G236" s="255"/>
      <c r="H236" s="256" t="s">
        <v>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131</v>
      </c>
      <c r="AU236" s="263" t="s">
        <v>87</v>
      </c>
      <c r="AV236" s="15" t="s">
        <v>83</v>
      </c>
      <c r="AW236" s="15" t="s">
        <v>34</v>
      </c>
      <c r="AX236" s="15" t="s">
        <v>78</v>
      </c>
      <c r="AY236" s="263" t="s">
        <v>122</v>
      </c>
    </row>
    <row r="237" s="13" customFormat="1">
      <c r="A237" s="13"/>
      <c r="B237" s="231"/>
      <c r="C237" s="232"/>
      <c r="D237" s="233" t="s">
        <v>131</v>
      </c>
      <c r="E237" s="234" t="s">
        <v>1</v>
      </c>
      <c r="F237" s="235" t="s">
        <v>297</v>
      </c>
      <c r="G237" s="232"/>
      <c r="H237" s="236">
        <v>9.2400000000000002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131</v>
      </c>
      <c r="AU237" s="242" t="s">
        <v>87</v>
      </c>
      <c r="AV237" s="13" t="s">
        <v>87</v>
      </c>
      <c r="AW237" s="13" t="s">
        <v>34</v>
      </c>
      <c r="AX237" s="13" t="s">
        <v>78</v>
      </c>
      <c r="AY237" s="242" t="s">
        <v>122</v>
      </c>
    </row>
    <row r="238" s="13" customFormat="1">
      <c r="A238" s="13"/>
      <c r="B238" s="231"/>
      <c r="C238" s="232"/>
      <c r="D238" s="233" t="s">
        <v>131</v>
      </c>
      <c r="E238" s="234" t="s">
        <v>1</v>
      </c>
      <c r="F238" s="235" t="s">
        <v>298</v>
      </c>
      <c r="G238" s="232"/>
      <c r="H238" s="236">
        <v>138.11600000000001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131</v>
      </c>
      <c r="AU238" s="242" t="s">
        <v>87</v>
      </c>
      <c r="AV238" s="13" t="s">
        <v>87</v>
      </c>
      <c r="AW238" s="13" t="s">
        <v>34</v>
      </c>
      <c r="AX238" s="13" t="s">
        <v>78</v>
      </c>
      <c r="AY238" s="242" t="s">
        <v>122</v>
      </c>
    </row>
    <row r="239" s="13" customFormat="1">
      <c r="A239" s="13"/>
      <c r="B239" s="231"/>
      <c r="C239" s="232"/>
      <c r="D239" s="233" t="s">
        <v>131</v>
      </c>
      <c r="E239" s="234" t="s">
        <v>1</v>
      </c>
      <c r="F239" s="235" t="s">
        <v>299</v>
      </c>
      <c r="G239" s="232"/>
      <c r="H239" s="236">
        <v>81.620000000000005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131</v>
      </c>
      <c r="AU239" s="242" t="s">
        <v>87</v>
      </c>
      <c r="AV239" s="13" t="s">
        <v>87</v>
      </c>
      <c r="AW239" s="13" t="s">
        <v>34</v>
      </c>
      <c r="AX239" s="13" t="s">
        <v>78</v>
      </c>
      <c r="AY239" s="242" t="s">
        <v>122</v>
      </c>
    </row>
    <row r="240" s="13" customFormat="1">
      <c r="A240" s="13"/>
      <c r="B240" s="231"/>
      <c r="C240" s="232"/>
      <c r="D240" s="233" t="s">
        <v>131</v>
      </c>
      <c r="E240" s="234" t="s">
        <v>1</v>
      </c>
      <c r="F240" s="235" t="s">
        <v>300</v>
      </c>
      <c r="G240" s="232"/>
      <c r="H240" s="236">
        <v>104.72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131</v>
      </c>
      <c r="AU240" s="242" t="s">
        <v>87</v>
      </c>
      <c r="AV240" s="13" t="s">
        <v>87</v>
      </c>
      <c r="AW240" s="13" t="s">
        <v>34</v>
      </c>
      <c r="AX240" s="13" t="s">
        <v>78</v>
      </c>
      <c r="AY240" s="242" t="s">
        <v>122</v>
      </c>
    </row>
    <row r="241" s="13" customFormat="1">
      <c r="A241" s="13"/>
      <c r="B241" s="231"/>
      <c r="C241" s="232"/>
      <c r="D241" s="233" t="s">
        <v>131</v>
      </c>
      <c r="E241" s="234" t="s">
        <v>1</v>
      </c>
      <c r="F241" s="235" t="s">
        <v>301</v>
      </c>
      <c r="G241" s="232"/>
      <c r="H241" s="236">
        <v>25.431999999999999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131</v>
      </c>
      <c r="AU241" s="242" t="s">
        <v>87</v>
      </c>
      <c r="AV241" s="13" t="s">
        <v>87</v>
      </c>
      <c r="AW241" s="13" t="s">
        <v>34</v>
      </c>
      <c r="AX241" s="13" t="s">
        <v>78</v>
      </c>
      <c r="AY241" s="242" t="s">
        <v>122</v>
      </c>
    </row>
    <row r="242" s="13" customFormat="1">
      <c r="A242" s="13"/>
      <c r="B242" s="231"/>
      <c r="C242" s="232"/>
      <c r="D242" s="233" t="s">
        <v>131</v>
      </c>
      <c r="E242" s="234" t="s">
        <v>1</v>
      </c>
      <c r="F242" s="235" t="s">
        <v>302</v>
      </c>
      <c r="G242" s="232"/>
      <c r="H242" s="236">
        <v>123.42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131</v>
      </c>
      <c r="AU242" s="242" t="s">
        <v>87</v>
      </c>
      <c r="AV242" s="13" t="s">
        <v>87</v>
      </c>
      <c r="AW242" s="13" t="s">
        <v>34</v>
      </c>
      <c r="AX242" s="13" t="s">
        <v>78</v>
      </c>
      <c r="AY242" s="242" t="s">
        <v>122</v>
      </c>
    </row>
    <row r="243" s="13" customFormat="1">
      <c r="A243" s="13"/>
      <c r="B243" s="231"/>
      <c r="C243" s="232"/>
      <c r="D243" s="233" t="s">
        <v>131</v>
      </c>
      <c r="E243" s="234" t="s">
        <v>1</v>
      </c>
      <c r="F243" s="235" t="s">
        <v>303</v>
      </c>
      <c r="G243" s="232"/>
      <c r="H243" s="236">
        <v>20.878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131</v>
      </c>
      <c r="AU243" s="242" t="s">
        <v>87</v>
      </c>
      <c r="AV243" s="13" t="s">
        <v>87</v>
      </c>
      <c r="AW243" s="13" t="s">
        <v>34</v>
      </c>
      <c r="AX243" s="13" t="s">
        <v>78</v>
      </c>
      <c r="AY243" s="242" t="s">
        <v>122</v>
      </c>
    </row>
    <row r="244" s="15" customFormat="1">
      <c r="A244" s="15"/>
      <c r="B244" s="254"/>
      <c r="C244" s="255"/>
      <c r="D244" s="233" t="s">
        <v>131</v>
      </c>
      <c r="E244" s="256" t="s">
        <v>1</v>
      </c>
      <c r="F244" s="257" t="s">
        <v>182</v>
      </c>
      <c r="G244" s="255"/>
      <c r="H244" s="256" t="s">
        <v>1</v>
      </c>
      <c r="I244" s="258"/>
      <c r="J244" s="255"/>
      <c r="K244" s="255"/>
      <c r="L244" s="259"/>
      <c r="M244" s="260"/>
      <c r="N244" s="261"/>
      <c r="O244" s="261"/>
      <c r="P244" s="261"/>
      <c r="Q244" s="261"/>
      <c r="R244" s="261"/>
      <c r="S244" s="261"/>
      <c r="T244" s="26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3" t="s">
        <v>131</v>
      </c>
      <c r="AU244" s="263" t="s">
        <v>87</v>
      </c>
      <c r="AV244" s="15" t="s">
        <v>83</v>
      </c>
      <c r="AW244" s="15" t="s">
        <v>34</v>
      </c>
      <c r="AX244" s="15" t="s">
        <v>78</v>
      </c>
      <c r="AY244" s="263" t="s">
        <v>122</v>
      </c>
    </row>
    <row r="245" s="13" customFormat="1">
      <c r="A245" s="13"/>
      <c r="B245" s="231"/>
      <c r="C245" s="232"/>
      <c r="D245" s="233" t="s">
        <v>131</v>
      </c>
      <c r="E245" s="234" t="s">
        <v>1</v>
      </c>
      <c r="F245" s="235" t="s">
        <v>304</v>
      </c>
      <c r="G245" s="232"/>
      <c r="H245" s="236">
        <v>16.390000000000001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131</v>
      </c>
      <c r="AU245" s="242" t="s">
        <v>87</v>
      </c>
      <c r="AV245" s="13" t="s">
        <v>87</v>
      </c>
      <c r="AW245" s="13" t="s">
        <v>34</v>
      </c>
      <c r="AX245" s="13" t="s">
        <v>78</v>
      </c>
      <c r="AY245" s="242" t="s">
        <v>122</v>
      </c>
    </row>
    <row r="246" s="13" customFormat="1">
      <c r="A246" s="13"/>
      <c r="B246" s="231"/>
      <c r="C246" s="232"/>
      <c r="D246" s="233" t="s">
        <v>131</v>
      </c>
      <c r="E246" s="234" t="s">
        <v>1</v>
      </c>
      <c r="F246" s="235" t="s">
        <v>305</v>
      </c>
      <c r="G246" s="232"/>
      <c r="H246" s="236">
        <v>61.600000000000001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131</v>
      </c>
      <c r="AU246" s="242" t="s">
        <v>87</v>
      </c>
      <c r="AV246" s="13" t="s">
        <v>87</v>
      </c>
      <c r="AW246" s="13" t="s">
        <v>34</v>
      </c>
      <c r="AX246" s="13" t="s">
        <v>78</v>
      </c>
      <c r="AY246" s="242" t="s">
        <v>122</v>
      </c>
    </row>
    <row r="247" s="13" customFormat="1">
      <c r="A247" s="13"/>
      <c r="B247" s="231"/>
      <c r="C247" s="232"/>
      <c r="D247" s="233" t="s">
        <v>131</v>
      </c>
      <c r="E247" s="234" t="s">
        <v>1</v>
      </c>
      <c r="F247" s="235" t="s">
        <v>306</v>
      </c>
      <c r="G247" s="232"/>
      <c r="H247" s="236">
        <v>9.4900000000000002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131</v>
      </c>
      <c r="AU247" s="242" t="s">
        <v>87</v>
      </c>
      <c r="AV247" s="13" t="s">
        <v>87</v>
      </c>
      <c r="AW247" s="13" t="s">
        <v>34</v>
      </c>
      <c r="AX247" s="13" t="s">
        <v>78</v>
      </c>
      <c r="AY247" s="242" t="s">
        <v>122</v>
      </c>
    </row>
    <row r="248" s="13" customFormat="1">
      <c r="A248" s="13"/>
      <c r="B248" s="231"/>
      <c r="C248" s="232"/>
      <c r="D248" s="233" t="s">
        <v>131</v>
      </c>
      <c r="E248" s="234" t="s">
        <v>1</v>
      </c>
      <c r="F248" s="235" t="s">
        <v>307</v>
      </c>
      <c r="G248" s="232"/>
      <c r="H248" s="236">
        <v>3.3999999999999999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131</v>
      </c>
      <c r="AU248" s="242" t="s">
        <v>87</v>
      </c>
      <c r="AV248" s="13" t="s">
        <v>87</v>
      </c>
      <c r="AW248" s="13" t="s">
        <v>34</v>
      </c>
      <c r="AX248" s="13" t="s">
        <v>78</v>
      </c>
      <c r="AY248" s="242" t="s">
        <v>122</v>
      </c>
    </row>
    <row r="249" s="14" customFormat="1">
      <c r="A249" s="14"/>
      <c r="B249" s="243"/>
      <c r="C249" s="244"/>
      <c r="D249" s="233" t="s">
        <v>131</v>
      </c>
      <c r="E249" s="245" t="s">
        <v>1</v>
      </c>
      <c r="F249" s="246" t="s">
        <v>144</v>
      </c>
      <c r="G249" s="244"/>
      <c r="H249" s="247">
        <v>594.30600000000004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131</v>
      </c>
      <c r="AU249" s="253" t="s">
        <v>87</v>
      </c>
      <c r="AV249" s="14" t="s">
        <v>129</v>
      </c>
      <c r="AW249" s="14" t="s">
        <v>34</v>
      </c>
      <c r="AX249" s="14" t="s">
        <v>78</v>
      </c>
      <c r="AY249" s="253" t="s">
        <v>122</v>
      </c>
    </row>
    <row r="250" s="13" customFormat="1">
      <c r="A250" s="13"/>
      <c r="B250" s="231"/>
      <c r="C250" s="232"/>
      <c r="D250" s="233" t="s">
        <v>131</v>
      </c>
      <c r="E250" s="234" t="s">
        <v>1</v>
      </c>
      <c r="F250" s="235" t="s">
        <v>308</v>
      </c>
      <c r="G250" s="232"/>
      <c r="H250" s="236">
        <v>297.15300000000002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131</v>
      </c>
      <c r="AU250" s="242" t="s">
        <v>87</v>
      </c>
      <c r="AV250" s="13" t="s">
        <v>87</v>
      </c>
      <c r="AW250" s="13" t="s">
        <v>34</v>
      </c>
      <c r="AX250" s="13" t="s">
        <v>83</v>
      </c>
      <c r="AY250" s="242" t="s">
        <v>122</v>
      </c>
    </row>
    <row r="251" s="2" customFormat="1" ht="49.05" customHeight="1">
      <c r="A251" s="38"/>
      <c r="B251" s="39"/>
      <c r="C251" s="218" t="s">
        <v>309</v>
      </c>
      <c r="D251" s="218" t="s">
        <v>124</v>
      </c>
      <c r="E251" s="219" t="s">
        <v>310</v>
      </c>
      <c r="F251" s="220" t="s">
        <v>311</v>
      </c>
      <c r="G251" s="221" t="s">
        <v>278</v>
      </c>
      <c r="H251" s="222">
        <v>297.15300000000002</v>
      </c>
      <c r="I251" s="223"/>
      <c r="J251" s="224">
        <f>ROUND(I251*H251,2)</f>
        <v>0</v>
      </c>
      <c r="K251" s="220" t="s">
        <v>128</v>
      </c>
      <c r="L251" s="44"/>
      <c r="M251" s="225" t="s">
        <v>1</v>
      </c>
      <c r="N251" s="226" t="s">
        <v>43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129</v>
      </c>
      <c r="AT251" s="229" t="s">
        <v>124</v>
      </c>
      <c r="AU251" s="229" t="s">
        <v>87</v>
      </c>
      <c r="AY251" s="17" t="s">
        <v>122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83</v>
      </c>
      <c r="BK251" s="230">
        <f>ROUND(I251*H251,2)</f>
        <v>0</v>
      </c>
      <c r="BL251" s="17" t="s">
        <v>129</v>
      </c>
      <c r="BM251" s="229" t="s">
        <v>312</v>
      </c>
    </row>
    <row r="252" s="2" customFormat="1" ht="44.25" customHeight="1">
      <c r="A252" s="38"/>
      <c r="B252" s="39"/>
      <c r="C252" s="218" t="s">
        <v>313</v>
      </c>
      <c r="D252" s="218" t="s">
        <v>124</v>
      </c>
      <c r="E252" s="219" t="s">
        <v>314</v>
      </c>
      <c r="F252" s="220" t="s">
        <v>315</v>
      </c>
      <c r="G252" s="221" t="s">
        <v>228</v>
      </c>
      <c r="H252" s="222">
        <v>14</v>
      </c>
      <c r="I252" s="223"/>
      <c r="J252" s="224">
        <f>ROUND(I252*H252,2)</f>
        <v>0</v>
      </c>
      <c r="K252" s="220" t="s">
        <v>128</v>
      </c>
      <c r="L252" s="44"/>
      <c r="M252" s="225" t="s">
        <v>1</v>
      </c>
      <c r="N252" s="226" t="s">
        <v>43</v>
      </c>
      <c r="O252" s="91"/>
      <c r="P252" s="227">
        <f>O252*H252</f>
        <v>0</v>
      </c>
      <c r="Q252" s="227">
        <v>0.0018</v>
      </c>
      <c r="R252" s="227">
        <f>Q252*H252</f>
        <v>0.0252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129</v>
      </c>
      <c r="AT252" s="229" t="s">
        <v>124</v>
      </c>
      <c r="AU252" s="229" t="s">
        <v>87</v>
      </c>
      <c r="AY252" s="17" t="s">
        <v>122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83</v>
      </c>
      <c r="BK252" s="230">
        <f>ROUND(I252*H252,2)</f>
        <v>0</v>
      </c>
      <c r="BL252" s="17" t="s">
        <v>129</v>
      </c>
      <c r="BM252" s="229" t="s">
        <v>316</v>
      </c>
    </row>
    <row r="253" s="2" customFormat="1" ht="44.25" customHeight="1">
      <c r="A253" s="38"/>
      <c r="B253" s="39"/>
      <c r="C253" s="218" t="s">
        <v>317</v>
      </c>
      <c r="D253" s="218" t="s">
        <v>124</v>
      </c>
      <c r="E253" s="219" t="s">
        <v>318</v>
      </c>
      <c r="F253" s="220" t="s">
        <v>319</v>
      </c>
      <c r="G253" s="221" t="s">
        <v>228</v>
      </c>
      <c r="H253" s="222">
        <v>8</v>
      </c>
      <c r="I253" s="223"/>
      <c r="J253" s="224">
        <f>ROUND(I253*H253,2)</f>
        <v>0</v>
      </c>
      <c r="K253" s="220" t="s">
        <v>128</v>
      </c>
      <c r="L253" s="44"/>
      <c r="M253" s="225" t="s">
        <v>1</v>
      </c>
      <c r="N253" s="226" t="s">
        <v>43</v>
      </c>
      <c r="O253" s="91"/>
      <c r="P253" s="227">
        <f>O253*H253</f>
        <v>0</v>
      </c>
      <c r="Q253" s="227">
        <v>0.017000000000000001</v>
      </c>
      <c r="R253" s="227">
        <f>Q253*H253</f>
        <v>0.13600000000000001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129</v>
      </c>
      <c r="AT253" s="229" t="s">
        <v>124</v>
      </c>
      <c r="AU253" s="229" t="s">
        <v>87</v>
      </c>
      <c r="AY253" s="17" t="s">
        <v>122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83</v>
      </c>
      <c r="BK253" s="230">
        <f>ROUND(I253*H253,2)</f>
        <v>0</v>
      </c>
      <c r="BL253" s="17" t="s">
        <v>129</v>
      </c>
      <c r="BM253" s="229" t="s">
        <v>320</v>
      </c>
    </row>
    <row r="254" s="2" customFormat="1" ht="24.15" customHeight="1">
      <c r="A254" s="38"/>
      <c r="B254" s="39"/>
      <c r="C254" s="264" t="s">
        <v>321</v>
      </c>
      <c r="D254" s="264" t="s">
        <v>322</v>
      </c>
      <c r="E254" s="265" t="s">
        <v>323</v>
      </c>
      <c r="F254" s="266" t="s">
        <v>324</v>
      </c>
      <c r="G254" s="267" t="s">
        <v>228</v>
      </c>
      <c r="H254" s="268">
        <v>8.0800000000000001</v>
      </c>
      <c r="I254" s="269"/>
      <c r="J254" s="270">
        <f>ROUND(I254*H254,2)</f>
        <v>0</v>
      </c>
      <c r="K254" s="266" t="s">
        <v>128</v>
      </c>
      <c r="L254" s="271"/>
      <c r="M254" s="272" t="s">
        <v>1</v>
      </c>
      <c r="N254" s="273" t="s">
        <v>43</v>
      </c>
      <c r="O254" s="91"/>
      <c r="P254" s="227">
        <f>O254*H254</f>
        <v>0</v>
      </c>
      <c r="Q254" s="227">
        <v>0.12777</v>
      </c>
      <c r="R254" s="227">
        <f>Q254*H254</f>
        <v>1.0323815999999999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186</v>
      </c>
      <c r="AT254" s="229" t="s">
        <v>322</v>
      </c>
      <c r="AU254" s="229" t="s">
        <v>87</v>
      </c>
      <c r="AY254" s="17" t="s">
        <v>122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83</v>
      </c>
      <c r="BK254" s="230">
        <f>ROUND(I254*H254,2)</f>
        <v>0</v>
      </c>
      <c r="BL254" s="17" t="s">
        <v>129</v>
      </c>
      <c r="BM254" s="229" t="s">
        <v>325</v>
      </c>
    </row>
    <row r="255" s="13" customFormat="1">
      <c r="A255" s="13"/>
      <c r="B255" s="231"/>
      <c r="C255" s="232"/>
      <c r="D255" s="233" t="s">
        <v>131</v>
      </c>
      <c r="E255" s="234" t="s">
        <v>1</v>
      </c>
      <c r="F255" s="235" t="s">
        <v>326</v>
      </c>
      <c r="G255" s="232"/>
      <c r="H255" s="236">
        <v>8.0800000000000001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131</v>
      </c>
      <c r="AU255" s="242" t="s">
        <v>87</v>
      </c>
      <c r="AV255" s="13" t="s">
        <v>87</v>
      </c>
      <c r="AW255" s="13" t="s">
        <v>34</v>
      </c>
      <c r="AX255" s="13" t="s">
        <v>83</v>
      </c>
      <c r="AY255" s="242" t="s">
        <v>122</v>
      </c>
    </row>
    <row r="256" s="2" customFormat="1" ht="24.15" customHeight="1">
      <c r="A256" s="38"/>
      <c r="B256" s="39"/>
      <c r="C256" s="218" t="s">
        <v>327</v>
      </c>
      <c r="D256" s="218" t="s">
        <v>124</v>
      </c>
      <c r="E256" s="219" t="s">
        <v>328</v>
      </c>
      <c r="F256" s="220" t="s">
        <v>329</v>
      </c>
      <c r="G256" s="221" t="s">
        <v>330</v>
      </c>
      <c r="H256" s="222">
        <v>2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43</v>
      </c>
      <c r="O256" s="91"/>
      <c r="P256" s="227">
        <f>O256*H256</f>
        <v>0</v>
      </c>
      <c r="Q256" s="227">
        <v>0.00266</v>
      </c>
      <c r="R256" s="227">
        <f>Q256*H256</f>
        <v>0.0053200000000000001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129</v>
      </c>
      <c r="AT256" s="229" t="s">
        <v>124</v>
      </c>
      <c r="AU256" s="229" t="s">
        <v>87</v>
      </c>
      <c r="AY256" s="17" t="s">
        <v>122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83</v>
      </c>
      <c r="BK256" s="230">
        <f>ROUND(I256*H256,2)</f>
        <v>0</v>
      </c>
      <c r="BL256" s="17" t="s">
        <v>129</v>
      </c>
      <c r="BM256" s="229" t="s">
        <v>331</v>
      </c>
    </row>
    <row r="257" s="2" customFormat="1" ht="16.5" customHeight="1">
      <c r="A257" s="38"/>
      <c r="B257" s="39"/>
      <c r="C257" s="218" t="s">
        <v>332</v>
      </c>
      <c r="D257" s="218" t="s">
        <v>124</v>
      </c>
      <c r="E257" s="219" t="s">
        <v>333</v>
      </c>
      <c r="F257" s="220" t="s">
        <v>334</v>
      </c>
      <c r="G257" s="221" t="s">
        <v>228</v>
      </c>
      <c r="H257" s="222">
        <v>8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43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129</v>
      </c>
      <c r="AT257" s="229" t="s">
        <v>124</v>
      </c>
      <c r="AU257" s="229" t="s">
        <v>87</v>
      </c>
      <c r="AY257" s="17" t="s">
        <v>122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83</v>
      </c>
      <c r="BK257" s="230">
        <f>ROUND(I257*H257,2)</f>
        <v>0</v>
      </c>
      <c r="BL257" s="17" t="s">
        <v>129</v>
      </c>
      <c r="BM257" s="229" t="s">
        <v>335</v>
      </c>
    </row>
    <row r="258" s="2" customFormat="1" ht="37.8" customHeight="1">
      <c r="A258" s="38"/>
      <c r="B258" s="39"/>
      <c r="C258" s="218" t="s">
        <v>336</v>
      </c>
      <c r="D258" s="218" t="s">
        <v>124</v>
      </c>
      <c r="E258" s="219" t="s">
        <v>337</v>
      </c>
      <c r="F258" s="220" t="s">
        <v>338</v>
      </c>
      <c r="G258" s="221" t="s">
        <v>127</v>
      </c>
      <c r="H258" s="222">
        <v>83.599999999999994</v>
      </c>
      <c r="I258" s="223"/>
      <c r="J258" s="224">
        <f>ROUND(I258*H258,2)</f>
        <v>0</v>
      </c>
      <c r="K258" s="220" t="s">
        <v>128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0.00085132000000000003</v>
      </c>
      <c r="R258" s="227">
        <f>Q258*H258</f>
        <v>0.071170351999999992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129</v>
      </c>
      <c r="AT258" s="229" t="s">
        <v>124</v>
      </c>
      <c r="AU258" s="229" t="s">
        <v>87</v>
      </c>
      <c r="AY258" s="17" t="s">
        <v>122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83</v>
      </c>
      <c r="BK258" s="230">
        <f>ROUND(I258*H258,2)</f>
        <v>0</v>
      </c>
      <c r="BL258" s="17" t="s">
        <v>129</v>
      </c>
      <c r="BM258" s="229" t="s">
        <v>339</v>
      </c>
    </row>
    <row r="259" s="13" customFormat="1">
      <c r="A259" s="13"/>
      <c r="B259" s="231"/>
      <c r="C259" s="232"/>
      <c r="D259" s="233" t="s">
        <v>131</v>
      </c>
      <c r="E259" s="234" t="s">
        <v>1</v>
      </c>
      <c r="F259" s="235" t="s">
        <v>340</v>
      </c>
      <c r="G259" s="232"/>
      <c r="H259" s="236">
        <v>70.400000000000006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131</v>
      </c>
      <c r="AU259" s="242" t="s">
        <v>87</v>
      </c>
      <c r="AV259" s="13" t="s">
        <v>87</v>
      </c>
      <c r="AW259" s="13" t="s">
        <v>34</v>
      </c>
      <c r="AX259" s="13" t="s">
        <v>78</v>
      </c>
      <c r="AY259" s="242" t="s">
        <v>122</v>
      </c>
    </row>
    <row r="260" s="13" customFormat="1">
      <c r="A260" s="13"/>
      <c r="B260" s="231"/>
      <c r="C260" s="232"/>
      <c r="D260" s="233" t="s">
        <v>131</v>
      </c>
      <c r="E260" s="234" t="s">
        <v>1</v>
      </c>
      <c r="F260" s="235" t="s">
        <v>341</v>
      </c>
      <c r="G260" s="232"/>
      <c r="H260" s="236">
        <v>13.199999999999999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131</v>
      </c>
      <c r="AU260" s="242" t="s">
        <v>87</v>
      </c>
      <c r="AV260" s="13" t="s">
        <v>87</v>
      </c>
      <c r="AW260" s="13" t="s">
        <v>34</v>
      </c>
      <c r="AX260" s="13" t="s">
        <v>78</v>
      </c>
      <c r="AY260" s="242" t="s">
        <v>122</v>
      </c>
    </row>
    <row r="261" s="14" customFormat="1">
      <c r="A261" s="14"/>
      <c r="B261" s="243"/>
      <c r="C261" s="244"/>
      <c r="D261" s="233" t="s">
        <v>131</v>
      </c>
      <c r="E261" s="245" t="s">
        <v>1</v>
      </c>
      <c r="F261" s="246" t="s">
        <v>144</v>
      </c>
      <c r="G261" s="244"/>
      <c r="H261" s="247">
        <v>83.599999999999994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131</v>
      </c>
      <c r="AU261" s="253" t="s">
        <v>87</v>
      </c>
      <c r="AV261" s="14" t="s">
        <v>129</v>
      </c>
      <c r="AW261" s="14" t="s">
        <v>34</v>
      </c>
      <c r="AX261" s="14" t="s">
        <v>83</v>
      </c>
      <c r="AY261" s="253" t="s">
        <v>122</v>
      </c>
    </row>
    <row r="262" s="2" customFormat="1" ht="44.25" customHeight="1">
      <c r="A262" s="38"/>
      <c r="B262" s="39"/>
      <c r="C262" s="218" t="s">
        <v>342</v>
      </c>
      <c r="D262" s="218" t="s">
        <v>124</v>
      </c>
      <c r="E262" s="219" t="s">
        <v>343</v>
      </c>
      <c r="F262" s="220" t="s">
        <v>344</v>
      </c>
      <c r="G262" s="221" t="s">
        <v>127</v>
      </c>
      <c r="H262" s="222">
        <v>83.599999999999994</v>
      </c>
      <c r="I262" s="223"/>
      <c r="J262" s="224">
        <f>ROUND(I262*H262,2)</f>
        <v>0</v>
      </c>
      <c r="K262" s="220" t="s">
        <v>128</v>
      </c>
      <c r="L262" s="44"/>
      <c r="M262" s="225" t="s">
        <v>1</v>
      </c>
      <c r="N262" s="226" t="s">
        <v>43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129</v>
      </c>
      <c r="AT262" s="229" t="s">
        <v>124</v>
      </c>
      <c r="AU262" s="229" t="s">
        <v>87</v>
      </c>
      <c r="AY262" s="17" t="s">
        <v>122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83</v>
      </c>
      <c r="BK262" s="230">
        <f>ROUND(I262*H262,2)</f>
        <v>0</v>
      </c>
      <c r="BL262" s="17" t="s">
        <v>129</v>
      </c>
      <c r="BM262" s="229" t="s">
        <v>345</v>
      </c>
    </row>
    <row r="263" s="2" customFormat="1" ht="37.8" customHeight="1">
      <c r="A263" s="38"/>
      <c r="B263" s="39"/>
      <c r="C263" s="218" t="s">
        <v>346</v>
      </c>
      <c r="D263" s="218" t="s">
        <v>124</v>
      </c>
      <c r="E263" s="219" t="s">
        <v>347</v>
      </c>
      <c r="F263" s="220" t="s">
        <v>348</v>
      </c>
      <c r="G263" s="221" t="s">
        <v>127</v>
      </c>
      <c r="H263" s="222">
        <v>1235</v>
      </c>
      <c r="I263" s="223"/>
      <c r="J263" s="224">
        <f>ROUND(I263*H263,2)</f>
        <v>0</v>
      </c>
      <c r="K263" s="220" t="s">
        <v>128</v>
      </c>
      <c r="L263" s="44"/>
      <c r="M263" s="225" t="s">
        <v>1</v>
      </c>
      <c r="N263" s="226" t="s">
        <v>43</v>
      </c>
      <c r="O263" s="91"/>
      <c r="P263" s="227">
        <f>O263*H263</f>
        <v>0</v>
      </c>
      <c r="Q263" s="227">
        <v>0.00058135999999999995</v>
      </c>
      <c r="R263" s="227">
        <f>Q263*H263</f>
        <v>0.71797959999999994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129</v>
      </c>
      <c r="AT263" s="229" t="s">
        <v>124</v>
      </c>
      <c r="AU263" s="229" t="s">
        <v>87</v>
      </c>
      <c r="AY263" s="17" t="s">
        <v>122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83</v>
      </c>
      <c r="BK263" s="230">
        <f>ROUND(I263*H263,2)</f>
        <v>0</v>
      </c>
      <c r="BL263" s="17" t="s">
        <v>129</v>
      </c>
      <c r="BM263" s="229" t="s">
        <v>349</v>
      </c>
    </row>
    <row r="264" s="13" customFormat="1">
      <c r="A264" s="13"/>
      <c r="B264" s="231"/>
      <c r="C264" s="232"/>
      <c r="D264" s="233" t="s">
        <v>131</v>
      </c>
      <c r="E264" s="234" t="s">
        <v>1</v>
      </c>
      <c r="F264" s="235" t="s">
        <v>350</v>
      </c>
      <c r="G264" s="232"/>
      <c r="H264" s="236">
        <v>1159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131</v>
      </c>
      <c r="AU264" s="242" t="s">
        <v>87</v>
      </c>
      <c r="AV264" s="13" t="s">
        <v>87</v>
      </c>
      <c r="AW264" s="13" t="s">
        <v>34</v>
      </c>
      <c r="AX264" s="13" t="s">
        <v>78</v>
      </c>
      <c r="AY264" s="242" t="s">
        <v>122</v>
      </c>
    </row>
    <row r="265" s="13" customFormat="1">
      <c r="A265" s="13"/>
      <c r="B265" s="231"/>
      <c r="C265" s="232"/>
      <c r="D265" s="233" t="s">
        <v>131</v>
      </c>
      <c r="E265" s="234" t="s">
        <v>1</v>
      </c>
      <c r="F265" s="235" t="s">
        <v>351</v>
      </c>
      <c r="G265" s="232"/>
      <c r="H265" s="236">
        <v>76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131</v>
      </c>
      <c r="AU265" s="242" t="s">
        <v>87</v>
      </c>
      <c r="AV265" s="13" t="s">
        <v>87</v>
      </c>
      <c r="AW265" s="13" t="s">
        <v>34</v>
      </c>
      <c r="AX265" s="13" t="s">
        <v>78</v>
      </c>
      <c r="AY265" s="242" t="s">
        <v>122</v>
      </c>
    </row>
    <row r="266" s="14" customFormat="1">
      <c r="A266" s="14"/>
      <c r="B266" s="243"/>
      <c r="C266" s="244"/>
      <c r="D266" s="233" t="s">
        <v>131</v>
      </c>
      <c r="E266" s="245" t="s">
        <v>1</v>
      </c>
      <c r="F266" s="246" t="s">
        <v>144</v>
      </c>
      <c r="G266" s="244"/>
      <c r="H266" s="247">
        <v>1235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131</v>
      </c>
      <c r="AU266" s="253" t="s">
        <v>87</v>
      </c>
      <c r="AV266" s="14" t="s">
        <v>129</v>
      </c>
      <c r="AW266" s="14" t="s">
        <v>34</v>
      </c>
      <c r="AX266" s="14" t="s">
        <v>83</v>
      </c>
      <c r="AY266" s="253" t="s">
        <v>122</v>
      </c>
    </row>
    <row r="267" s="2" customFormat="1" ht="37.8" customHeight="1">
      <c r="A267" s="38"/>
      <c r="B267" s="39"/>
      <c r="C267" s="218" t="s">
        <v>352</v>
      </c>
      <c r="D267" s="218" t="s">
        <v>124</v>
      </c>
      <c r="E267" s="219" t="s">
        <v>353</v>
      </c>
      <c r="F267" s="220" t="s">
        <v>354</v>
      </c>
      <c r="G267" s="221" t="s">
        <v>127</v>
      </c>
      <c r="H267" s="222">
        <v>1235</v>
      </c>
      <c r="I267" s="223"/>
      <c r="J267" s="224">
        <f>ROUND(I267*H267,2)</f>
        <v>0</v>
      </c>
      <c r="K267" s="220" t="s">
        <v>128</v>
      </c>
      <c r="L267" s="44"/>
      <c r="M267" s="225" t="s">
        <v>1</v>
      </c>
      <c r="N267" s="226" t="s">
        <v>43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129</v>
      </c>
      <c r="AT267" s="229" t="s">
        <v>124</v>
      </c>
      <c r="AU267" s="229" t="s">
        <v>87</v>
      </c>
      <c r="AY267" s="17" t="s">
        <v>122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83</v>
      </c>
      <c r="BK267" s="230">
        <f>ROUND(I267*H267,2)</f>
        <v>0</v>
      </c>
      <c r="BL267" s="17" t="s">
        <v>129</v>
      </c>
      <c r="BM267" s="229" t="s">
        <v>355</v>
      </c>
    </row>
    <row r="268" s="2" customFormat="1" ht="62.7" customHeight="1">
      <c r="A268" s="38"/>
      <c r="B268" s="39"/>
      <c r="C268" s="218" t="s">
        <v>356</v>
      </c>
      <c r="D268" s="218" t="s">
        <v>124</v>
      </c>
      <c r="E268" s="219" t="s">
        <v>357</v>
      </c>
      <c r="F268" s="220" t="s">
        <v>358</v>
      </c>
      <c r="G268" s="221" t="s">
        <v>278</v>
      </c>
      <c r="H268" s="222">
        <v>84.191000000000002</v>
      </c>
      <c r="I268" s="223"/>
      <c r="J268" s="224">
        <f>ROUND(I268*H268,2)</f>
        <v>0</v>
      </c>
      <c r="K268" s="220" t="s">
        <v>128</v>
      </c>
      <c r="L268" s="44"/>
      <c r="M268" s="225" t="s">
        <v>1</v>
      </c>
      <c r="N268" s="226" t="s">
        <v>43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129</v>
      </c>
      <c r="AT268" s="229" t="s">
        <v>124</v>
      </c>
      <c r="AU268" s="229" t="s">
        <v>87</v>
      </c>
      <c r="AY268" s="17" t="s">
        <v>122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83</v>
      </c>
      <c r="BK268" s="230">
        <f>ROUND(I268*H268,2)</f>
        <v>0</v>
      </c>
      <c r="BL268" s="17" t="s">
        <v>129</v>
      </c>
      <c r="BM268" s="229" t="s">
        <v>359</v>
      </c>
    </row>
    <row r="269" s="13" customFormat="1">
      <c r="A269" s="13"/>
      <c r="B269" s="231"/>
      <c r="C269" s="232"/>
      <c r="D269" s="233" t="s">
        <v>131</v>
      </c>
      <c r="E269" s="234" t="s">
        <v>1</v>
      </c>
      <c r="F269" s="235" t="s">
        <v>360</v>
      </c>
      <c r="G269" s="232"/>
      <c r="H269" s="236">
        <v>84.191000000000002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131</v>
      </c>
      <c r="AU269" s="242" t="s">
        <v>87</v>
      </c>
      <c r="AV269" s="13" t="s">
        <v>87</v>
      </c>
      <c r="AW269" s="13" t="s">
        <v>34</v>
      </c>
      <c r="AX269" s="13" t="s">
        <v>83</v>
      </c>
      <c r="AY269" s="242" t="s">
        <v>122</v>
      </c>
    </row>
    <row r="270" s="2" customFormat="1" ht="62.7" customHeight="1">
      <c r="A270" s="38"/>
      <c r="B270" s="39"/>
      <c r="C270" s="218" t="s">
        <v>361</v>
      </c>
      <c r="D270" s="218" t="s">
        <v>124</v>
      </c>
      <c r="E270" s="219" t="s">
        <v>362</v>
      </c>
      <c r="F270" s="220" t="s">
        <v>363</v>
      </c>
      <c r="G270" s="221" t="s">
        <v>278</v>
      </c>
      <c r="H270" s="222">
        <v>237.43700000000001</v>
      </c>
      <c r="I270" s="223"/>
      <c r="J270" s="224">
        <f>ROUND(I270*H270,2)</f>
        <v>0</v>
      </c>
      <c r="K270" s="220" t="s">
        <v>128</v>
      </c>
      <c r="L270" s="44"/>
      <c r="M270" s="225" t="s">
        <v>1</v>
      </c>
      <c r="N270" s="226" t="s">
        <v>43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129</v>
      </c>
      <c r="AT270" s="229" t="s">
        <v>124</v>
      </c>
      <c r="AU270" s="229" t="s">
        <v>87</v>
      </c>
      <c r="AY270" s="17" t="s">
        <v>122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83</v>
      </c>
      <c r="BK270" s="230">
        <f>ROUND(I270*H270,2)</f>
        <v>0</v>
      </c>
      <c r="BL270" s="17" t="s">
        <v>129</v>
      </c>
      <c r="BM270" s="229" t="s">
        <v>364</v>
      </c>
    </row>
    <row r="271" s="13" customFormat="1">
      <c r="A271" s="13"/>
      <c r="B271" s="231"/>
      <c r="C271" s="232"/>
      <c r="D271" s="233" t="s">
        <v>131</v>
      </c>
      <c r="E271" s="234" t="s">
        <v>1</v>
      </c>
      <c r="F271" s="235" t="s">
        <v>365</v>
      </c>
      <c r="G271" s="232"/>
      <c r="H271" s="236">
        <v>237.43700000000001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131</v>
      </c>
      <c r="AU271" s="242" t="s">
        <v>87</v>
      </c>
      <c r="AV271" s="13" t="s">
        <v>87</v>
      </c>
      <c r="AW271" s="13" t="s">
        <v>34</v>
      </c>
      <c r="AX271" s="13" t="s">
        <v>83</v>
      </c>
      <c r="AY271" s="242" t="s">
        <v>122</v>
      </c>
    </row>
    <row r="272" s="2" customFormat="1" ht="66.75" customHeight="1">
      <c r="A272" s="38"/>
      <c r="B272" s="39"/>
      <c r="C272" s="218" t="s">
        <v>366</v>
      </c>
      <c r="D272" s="218" t="s">
        <v>124</v>
      </c>
      <c r="E272" s="219" t="s">
        <v>367</v>
      </c>
      <c r="F272" s="220" t="s">
        <v>368</v>
      </c>
      <c r="G272" s="221" t="s">
        <v>278</v>
      </c>
      <c r="H272" s="222">
        <v>474.87400000000002</v>
      </c>
      <c r="I272" s="223"/>
      <c r="J272" s="224">
        <f>ROUND(I272*H272,2)</f>
        <v>0</v>
      </c>
      <c r="K272" s="220" t="s">
        <v>128</v>
      </c>
      <c r="L272" s="44"/>
      <c r="M272" s="225" t="s">
        <v>1</v>
      </c>
      <c r="N272" s="226" t="s">
        <v>43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129</v>
      </c>
      <c r="AT272" s="229" t="s">
        <v>124</v>
      </c>
      <c r="AU272" s="229" t="s">
        <v>87</v>
      </c>
      <c r="AY272" s="17" t="s">
        <v>122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83</v>
      </c>
      <c r="BK272" s="230">
        <f>ROUND(I272*H272,2)</f>
        <v>0</v>
      </c>
      <c r="BL272" s="17" t="s">
        <v>129</v>
      </c>
      <c r="BM272" s="229" t="s">
        <v>369</v>
      </c>
    </row>
    <row r="273" s="13" customFormat="1">
      <c r="A273" s="13"/>
      <c r="B273" s="231"/>
      <c r="C273" s="232"/>
      <c r="D273" s="233" t="s">
        <v>131</v>
      </c>
      <c r="E273" s="234" t="s">
        <v>1</v>
      </c>
      <c r="F273" s="235" t="s">
        <v>370</v>
      </c>
      <c r="G273" s="232"/>
      <c r="H273" s="236">
        <v>474.87400000000002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131</v>
      </c>
      <c r="AU273" s="242" t="s">
        <v>87</v>
      </c>
      <c r="AV273" s="13" t="s">
        <v>87</v>
      </c>
      <c r="AW273" s="13" t="s">
        <v>34</v>
      </c>
      <c r="AX273" s="13" t="s">
        <v>83</v>
      </c>
      <c r="AY273" s="242" t="s">
        <v>122</v>
      </c>
    </row>
    <row r="274" s="2" customFormat="1" ht="62.7" customHeight="1">
      <c r="A274" s="38"/>
      <c r="B274" s="39"/>
      <c r="C274" s="218" t="s">
        <v>371</v>
      </c>
      <c r="D274" s="218" t="s">
        <v>124</v>
      </c>
      <c r="E274" s="219" t="s">
        <v>372</v>
      </c>
      <c r="F274" s="220" t="s">
        <v>373</v>
      </c>
      <c r="G274" s="221" t="s">
        <v>278</v>
      </c>
      <c r="H274" s="222">
        <v>321.62799999999999</v>
      </c>
      <c r="I274" s="223"/>
      <c r="J274" s="224">
        <f>ROUND(I274*H274,2)</f>
        <v>0</v>
      </c>
      <c r="K274" s="220" t="s">
        <v>128</v>
      </c>
      <c r="L274" s="44"/>
      <c r="M274" s="225" t="s">
        <v>1</v>
      </c>
      <c r="N274" s="226" t="s">
        <v>43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129</v>
      </c>
      <c r="AT274" s="229" t="s">
        <v>124</v>
      </c>
      <c r="AU274" s="229" t="s">
        <v>87</v>
      </c>
      <c r="AY274" s="17" t="s">
        <v>122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83</v>
      </c>
      <c r="BK274" s="230">
        <f>ROUND(I274*H274,2)</f>
        <v>0</v>
      </c>
      <c r="BL274" s="17" t="s">
        <v>129</v>
      </c>
      <c r="BM274" s="229" t="s">
        <v>374</v>
      </c>
    </row>
    <row r="275" s="13" customFormat="1">
      <c r="A275" s="13"/>
      <c r="B275" s="231"/>
      <c r="C275" s="232"/>
      <c r="D275" s="233" t="s">
        <v>131</v>
      </c>
      <c r="E275" s="234" t="s">
        <v>1</v>
      </c>
      <c r="F275" s="235" t="s">
        <v>375</v>
      </c>
      <c r="G275" s="232"/>
      <c r="H275" s="236">
        <v>321.62799999999999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131</v>
      </c>
      <c r="AU275" s="242" t="s">
        <v>87</v>
      </c>
      <c r="AV275" s="13" t="s">
        <v>87</v>
      </c>
      <c r="AW275" s="13" t="s">
        <v>34</v>
      </c>
      <c r="AX275" s="13" t="s">
        <v>83</v>
      </c>
      <c r="AY275" s="242" t="s">
        <v>122</v>
      </c>
    </row>
    <row r="276" s="2" customFormat="1" ht="66.75" customHeight="1">
      <c r="A276" s="38"/>
      <c r="B276" s="39"/>
      <c r="C276" s="218" t="s">
        <v>376</v>
      </c>
      <c r="D276" s="218" t="s">
        <v>124</v>
      </c>
      <c r="E276" s="219" t="s">
        <v>377</v>
      </c>
      <c r="F276" s="220" t="s">
        <v>378</v>
      </c>
      <c r="G276" s="221" t="s">
        <v>278</v>
      </c>
      <c r="H276" s="222">
        <v>572.18799999999999</v>
      </c>
      <c r="I276" s="223"/>
      <c r="J276" s="224">
        <f>ROUND(I276*H276,2)</f>
        <v>0</v>
      </c>
      <c r="K276" s="220" t="s">
        <v>128</v>
      </c>
      <c r="L276" s="44"/>
      <c r="M276" s="225" t="s">
        <v>1</v>
      </c>
      <c r="N276" s="226" t="s">
        <v>43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129</v>
      </c>
      <c r="AT276" s="229" t="s">
        <v>124</v>
      </c>
      <c r="AU276" s="229" t="s">
        <v>87</v>
      </c>
      <c r="AY276" s="17" t="s">
        <v>122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83</v>
      </c>
      <c r="BK276" s="230">
        <f>ROUND(I276*H276,2)</f>
        <v>0</v>
      </c>
      <c r="BL276" s="17" t="s">
        <v>129</v>
      </c>
      <c r="BM276" s="229" t="s">
        <v>379</v>
      </c>
    </row>
    <row r="277" s="13" customFormat="1">
      <c r="A277" s="13"/>
      <c r="B277" s="231"/>
      <c r="C277" s="232"/>
      <c r="D277" s="233" t="s">
        <v>131</v>
      </c>
      <c r="E277" s="234" t="s">
        <v>1</v>
      </c>
      <c r="F277" s="235" t="s">
        <v>380</v>
      </c>
      <c r="G277" s="232"/>
      <c r="H277" s="236">
        <v>572.18799999999999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131</v>
      </c>
      <c r="AU277" s="242" t="s">
        <v>87</v>
      </c>
      <c r="AV277" s="13" t="s">
        <v>87</v>
      </c>
      <c r="AW277" s="13" t="s">
        <v>34</v>
      </c>
      <c r="AX277" s="13" t="s">
        <v>83</v>
      </c>
      <c r="AY277" s="242" t="s">
        <v>122</v>
      </c>
    </row>
    <row r="278" s="2" customFormat="1" ht="44.25" customHeight="1">
      <c r="A278" s="38"/>
      <c r="B278" s="39"/>
      <c r="C278" s="218" t="s">
        <v>381</v>
      </c>
      <c r="D278" s="218" t="s">
        <v>124</v>
      </c>
      <c r="E278" s="219" t="s">
        <v>382</v>
      </c>
      <c r="F278" s="220" t="s">
        <v>383</v>
      </c>
      <c r="G278" s="221" t="s">
        <v>278</v>
      </c>
      <c r="H278" s="222">
        <v>84.191000000000002</v>
      </c>
      <c r="I278" s="223"/>
      <c r="J278" s="224">
        <f>ROUND(I278*H278,2)</f>
        <v>0</v>
      </c>
      <c r="K278" s="220" t="s">
        <v>128</v>
      </c>
      <c r="L278" s="44"/>
      <c r="M278" s="225" t="s">
        <v>1</v>
      </c>
      <c r="N278" s="226" t="s">
        <v>43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129</v>
      </c>
      <c r="AT278" s="229" t="s">
        <v>124</v>
      </c>
      <c r="AU278" s="229" t="s">
        <v>87</v>
      </c>
      <c r="AY278" s="17" t="s">
        <v>122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83</v>
      </c>
      <c r="BK278" s="230">
        <f>ROUND(I278*H278,2)</f>
        <v>0</v>
      </c>
      <c r="BL278" s="17" t="s">
        <v>129</v>
      </c>
      <c r="BM278" s="229" t="s">
        <v>384</v>
      </c>
    </row>
    <row r="279" s="2" customFormat="1" ht="44.25" customHeight="1">
      <c r="A279" s="38"/>
      <c r="B279" s="39"/>
      <c r="C279" s="218" t="s">
        <v>385</v>
      </c>
      <c r="D279" s="274" t="s">
        <v>124</v>
      </c>
      <c r="E279" s="219" t="s">
        <v>386</v>
      </c>
      <c r="F279" s="220" t="s">
        <v>387</v>
      </c>
      <c r="G279" s="221" t="s">
        <v>388</v>
      </c>
      <c r="H279" s="222">
        <v>920.42999999999995</v>
      </c>
      <c r="I279" s="223"/>
      <c r="J279" s="224">
        <f>ROUND(I279*H279,2)</f>
        <v>0</v>
      </c>
      <c r="K279" s="220" t="s">
        <v>389</v>
      </c>
      <c r="L279" s="44"/>
      <c r="M279" s="225" t="s">
        <v>1</v>
      </c>
      <c r="N279" s="226" t="s">
        <v>43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129</v>
      </c>
      <c r="AT279" s="229" t="s">
        <v>124</v>
      </c>
      <c r="AU279" s="229" t="s">
        <v>87</v>
      </c>
      <c r="AY279" s="17" t="s">
        <v>122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83</v>
      </c>
      <c r="BK279" s="230">
        <f>ROUND(I279*H279,2)</f>
        <v>0</v>
      </c>
      <c r="BL279" s="17" t="s">
        <v>129</v>
      </c>
      <c r="BM279" s="229" t="s">
        <v>390</v>
      </c>
    </row>
    <row r="280" s="13" customFormat="1">
      <c r="A280" s="13"/>
      <c r="B280" s="231"/>
      <c r="C280" s="232"/>
      <c r="D280" s="233" t="s">
        <v>131</v>
      </c>
      <c r="E280" s="234" t="s">
        <v>1</v>
      </c>
      <c r="F280" s="235" t="s">
        <v>391</v>
      </c>
      <c r="G280" s="232"/>
      <c r="H280" s="236">
        <v>920.42999999999995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131</v>
      </c>
      <c r="AU280" s="242" t="s">
        <v>87</v>
      </c>
      <c r="AV280" s="13" t="s">
        <v>87</v>
      </c>
      <c r="AW280" s="13" t="s">
        <v>34</v>
      </c>
      <c r="AX280" s="13" t="s">
        <v>83</v>
      </c>
      <c r="AY280" s="242" t="s">
        <v>122</v>
      </c>
    </row>
    <row r="281" s="2" customFormat="1" ht="37.8" customHeight="1">
      <c r="A281" s="38"/>
      <c r="B281" s="39"/>
      <c r="C281" s="218" t="s">
        <v>392</v>
      </c>
      <c r="D281" s="218" t="s">
        <v>124</v>
      </c>
      <c r="E281" s="219" t="s">
        <v>393</v>
      </c>
      <c r="F281" s="220" t="s">
        <v>394</v>
      </c>
      <c r="G281" s="221" t="s">
        <v>278</v>
      </c>
      <c r="H281" s="222">
        <v>643.25599999999997</v>
      </c>
      <c r="I281" s="223"/>
      <c r="J281" s="224">
        <f>ROUND(I281*H281,2)</f>
        <v>0</v>
      </c>
      <c r="K281" s="220" t="s">
        <v>128</v>
      </c>
      <c r="L281" s="44"/>
      <c r="M281" s="225" t="s">
        <v>1</v>
      </c>
      <c r="N281" s="226" t="s">
        <v>43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129</v>
      </c>
      <c r="AT281" s="229" t="s">
        <v>124</v>
      </c>
      <c r="AU281" s="229" t="s">
        <v>87</v>
      </c>
      <c r="AY281" s="17" t="s">
        <v>122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83</v>
      </c>
      <c r="BK281" s="230">
        <f>ROUND(I281*H281,2)</f>
        <v>0</v>
      </c>
      <c r="BL281" s="17" t="s">
        <v>129</v>
      </c>
      <c r="BM281" s="229" t="s">
        <v>395</v>
      </c>
    </row>
    <row r="282" s="13" customFormat="1">
      <c r="A282" s="13"/>
      <c r="B282" s="231"/>
      <c r="C282" s="232"/>
      <c r="D282" s="233" t="s">
        <v>131</v>
      </c>
      <c r="E282" s="234" t="s">
        <v>1</v>
      </c>
      <c r="F282" s="235" t="s">
        <v>396</v>
      </c>
      <c r="G282" s="232"/>
      <c r="H282" s="236">
        <v>643.25599999999997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131</v>
      </c>
      <c r="AU282" s="242" t="s">
        <v>87</v>
      </c>
      <c r="AV282" s="13" t="s">
        <v>87</v>
      </c>
      <c r="AW282" s="13" t="s">
        <v>34</v>
      </c>
      <c r="AX282" s="13" t="s">
        <v>83</v>
      </c>
      <c r="AY282" s="242" t="s">
        <v>122</v>
      </c>
    </row>
    <row r="283" s="2" customFormat="1" ht="44.25" customHeight="1">
      <c r="A283" s="38"/>
      <c r="B283" s="39"/>
      <c r="C283" s="218" t="s">
        <v>397</v>
      </c>
      <c r="D283" s="218" t="s">
        <v>124</v>
      </c>
      <c r="E283" s="219" t="s">
        <v>398</v>
      </c>
      <c r="F283" s="220" t="s">
        <v>399</v>
      </c>
      <c r="G283" s="221" t="s">
        <v>278</v>
      </c>
      <c r="H283" s="222">
        <v>420.95400000000001</v>
      </c>
      <c r="I283" s="223"/>
      <c r="J283" s="224">
        <f>ROUND(I283*H283,2)</f>
        <v>0</v>
      </c>
      <c r="K283" s="220" t="s">
        <v>128</v>
      </c>
      <c r="L283" s="44"/>
      <c r="M283" s="225" t="s">
        <v>1</v>
      </c>
      <c r="N283" s="226" t="s">
        <v>43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129</v>
      </c>
      <c r="AT283" s="229" t="s">
        <v>124</v>
      </c>
      <c r="AU283" s="229" t="s">
        <v>87</v>
      </c>
      <c r="AY283" s="17" t="s">
        <v>122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83</v>
      </c>
      <c r="BK283" s="230">
        <f>ROUND(I283*H283,2)</f>
        <v>0</v>
      </c>
      <c r="BL283" s="17" t="s">
        <v>129</v>
      </c>
      <c r="BM283" s="229" t="s">
        <v>400</v>
      </c>
    </row>
    <row r="284" s="13" customFormat="1">
      <c r="A284" s="13"/>
      <c r="B284" s="231"/>
      <c r="C284" s="232"/>
      <c r="D284" s="233" t="s">
        <v>131</v>
      </c>
      <c r="E284" s="234" t="s">
        <v>1</v>
      </c>
      <c r="F284" s="235" t="s">
        <v>401</v>
      </c>
      <c r="G284" s="232"/>
      <c r="H284" s="236">
        <v>420.95400000000001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131</v>
      </c>
      <c r="AU284" s="242" t="s">
        <v>87</v>
      </c>
      <c r="AV284" s="13" t="s">
        <v>87</v>
      </c>
      <c r="AW284" s="13" t="s">
        <v>34</v>
      </c>
      <c r="AX284" s="13" t="s">
        <v>83</v>
      </c>
      <c r="AY284" s="242" t="s">
        <v>122</v>
      </c>
    </row>
    <row r="285" s="2" customFormat="1" ht="16.5" customHeight="1">
      <c r="A285" s="38"/>
      <c r="B285" s="39"/>
      <c r="C285" s="264" t="s">
        <v>402</v>
      </c>
      <c r="D285" s="264" t="s">
        <v>322</v>
      </c>
      <c r="E285" s="265" t="s">
        <v>403</v>
      </c>
      <c r="F285" s="266" t="s">
        <v>404</v>
      </c>
      <c r="G285" s="267" t="s">
        <v>388</v>
      </c>
      <c r="H285" s="268">
        <v>606.17399999999998</v>
      </c>
      <c r="I285" s="269"/>
      <c r="J285" s="270">
        <f>ROUND(I285*H285,2)</f>
        <v>0</v>
      </c>
      <c r="K285" s="266" t="s">
        <v>128</v>
      </c>
      <c r="L285" s="271"/>
      <c r="M285" s="272" t="s">
        <v>1</v>
      </c>
      <c r="N285" s="273" t="s">
        <v>43</v>
      </c>
      <c r="O285" s="91"/>
      <c r="P285" s="227">
        <f>O285*H285</f>
        <v>0</v>
      </c>
      <c r="Q285" s="227">
        <v>1</v>
      </c>
      <c r="R285" s="227">
        <f>Q285*H285</f>
        <v>606.17399999999998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186</v>
      </c>
      <c r="AT285" s="229" t="s">
        <v>322</v>
      </c>
      <c r="AU285" s="229" t="s">
        <v>87</v>
      </c>
      <c r="AY285" s="17" t="s">
        <v>122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83</v>
      </c>
      <c r="BK285" s="230">
        <f>ROUND(I285*H285,2)</f>
        <v>0</v>
      </c>
      <c r="BL285" s="17" t="s">
        <v>129</v>
      </c>
      <c r="BM285" s="229" t="s">
        <v>405</v>
      </c>
    </row>
    <row r="286" s="13" customFormat="1">
      <c r="A286" s="13"/>
      <c r="B286" s="231"/>
      <c r="C286" s="232"/>
      <c r="D286" s="233" t="s">
        <v>131</v>
      </c>
      <c r="E286" s="234" t="s">
        <v>1</v>
      </c>
      <c r="F286" s="235" t="s">
        <v>406</v>
      </c>
      <c r="G286" s="232"/>
      <c r="H286" s="236">
        <v>606.17399999999998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131</v>
      </c>
      <c r="AU286" s="242" t="s">
        <v>87</v>
      </c>
      <c r="AV286" s="13" t="s">
        <v>87</v>
      </c>
      <c r="AW286" s="13" t="s">
        <v>34</v>
      </c>
      <c r="AX286" s="13" t="s">
        <v>83</v>
      </c>
      <c r="AY286" s="242" t="s">
        <v>122</v>
      </c>
    </row>
    <row r="287" s="2" customFormat="1" ht="66.75" customHeight="1">
      <c r="A287" s="38"/>
      <c r="B287" s="39"/>
      <c r="C287" s="218" t="s">
        <v>407</v>
      </c>
      <c r="D287" s="218" t="s">
        <v>124</v>
      </c>
      <c r="E287" s="219" t="s">
        <v>408</v>
      </c>
      <c r="F287" s="220" t="s">
        <v>409</v>
      </c>
      <c r="G287" s="221" t="s">
        <v>278</v>
      </c>
      <c r="H287" s="222">
        <v>186.75200000000001</v>
      </c>
      <c r="I287" s="223"/>
      <c r="J287" s="224">
        <f>ROUND(I287*H287,2)</f>
        <v>0</v>
      </c>
      <c r="K287" s="220" t="s">
        <v>128</v>
      </c>
      <c r="L287" s="44"/>
      <c r="M287" s="225" t="s">
        <v>1</v>
      </c>
      <c r="N287" s="226" t="s">
        <v>43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129</v>
      </c>
      <c r="AT287" s="229" t="s">
        <v>124</v>
      </c>
      <c r="AU287" s="229" t="s">
        <v>87</v>
      </c>
      <c r="AY287" s="17" t="s">
        <v>122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83</v>
      </c>
      <c r="BK287" s="230">
        <f>ROUND(I287*H287,2)</f>
        <v>0</v>
      </c>
      <c r="BL287" s="17" t="s">
        <v>129</v>
      </c>
      <c r="BM287" s="229" t="s">
        <v>410</v>
      </c>
    </row>
    <row r="288" s="13" customFormat="1">
      <c r="A288" s="13"/>
      <c r="B288" s="231"/>
      <c r="C288" s="232"/>
      <c r="D288" s="233" t="s">
        <v>131</v>
      </c>
      <c r="E288" s="234" t="s">
        <v>1</v>
      </c>
      <c r="F288" s="235" t="s">
        <v>411</v>
      </c>
      <c r="G288" s="232"/>
      <c r="H288" s="236">
        <v>179.75200000000001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131</v>
      </c>
      <c r="AU288" s="242" t="s">
        <v>87</v>
      </c>
      <c r="AV288" s="13" t="s">
        <v>87</v>
      </c>
      <c r="AW288" s="13" t="s">
        <v>34</v>
      </c>
      <c r="AX288" s="13" t="s">
        <v>78</v>
      </c>
      <c r="AY288" s="242" t="s">
        <v>122</v>
      </c>
    </row>
    <row r="289" s="13" customFormat="1">
      <c r="A289" s="13"/>
      <c r="B289" s="231"/>
      <c r="C289" s="232"/>
      <c r="D289" s="233" t="s">
        <v>131</v>
      </c>
      <c r="E289" s="234" t="s">
        <v>1</v>
      </c>
      <c r="F289" s="235" t="s">
        <v>412</v>
      </c>
      <c r="G289" s="232"/>
      <c r="H289" s="236">
        <v>7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131</v>
      </c>
      <c r="AU289" s="242" t="s">
        <v>87</v>
      </c>
      <c r="AV289" s="13" t="s">
        <v>87</v>
      </c>
      <c r="AW289" s="13" t="s">
        <v>34</v>
      </c>
      <c r="AX289" s="13" t="s">
        <v>78</v>
      </c>
      <c r="AY289" s="242" t="s">
        <v>122</v>
      </c>
    </row>
    <row r="290" s="14" customFormat="1">
      <c r="A290" s="14"/>
      <c r="B290" s="243"/>
      <c r="C290" s="244"/>
      <c r="D290" s="233" t="s">
        <v>131</v>
      </c>
      <c r="E290" s="245" t="s">
        <v>1</v>
      </c>
      <c r="F290" s="246" t="s">
        <v>144</v>
      </c>
      <c r="G290" s="244"/>
      <c r="H290" s="247">
        <v>186.75200000000001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131</v>
      </c>
      <c r="AU290" s="253" t="s">
        <v>87</v>
      </c>
      <c r="AV290" s="14" t="s">
        <v>129</v>
      </c>
      <c r="AW290" s="14" t="s">
        <v>34</v>
      </c>
      <c r="AX290" s="14" t="s">
        <v>83</v>
      </c>
      <c r="AY290" s="253" t="s">
        <v>122</v>
      </c>
    </row>
    <row r="291" s="2" customFormat="1" ht="16.5" customHeight="1">
      <c r="A291" s="38"/>
      <c r="B291" s="39"/>
      <c r="C291" s="264" t="s">
        <v>413</v>
      </c>
      <c r="D291" s="264" t="s">
        <v>322</v>
      </c>
      <c r="E291" s="265" t="s">
        <v>414</v>
      </c>
      <c r="F291" s="266" t="s">
        <v>415</v>
      </c>
      <c r="G291" s="267" t="s">
        <v>388</v>
      </c>
      <c r="H291" s="268">
        <v>336.154</v>
      </c>
      <c r="I291" s="269"/>
      <c r="J291" s="270">
        <f>ROUND(I291*H291,2)</f>
        <v>0</v>
      </c>
      <c r="K291" s="266" t="s">
        <v>128</v>
      </c>
      <c r="L291" s="271"/>
      <c r="M291" s="272" t="s">
        <v>1</v>
      </c>
      <c r="N291" s="273" t="s">
        <v>43</v>
      </c>
      <c r="O291" s="91"/>
      <c r="P291" s="227">
        <f>O291*H291</f>
        <v>0</v>
      </c>
      <c r="Q291" s="227">
        <v>1</v>
      </c>
      <c r="R291" s="227">
        <f>Q291*H291</f>
        <v>336.154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186</v>
      </c>
      <c r="AT291" s="229" t="s">
        <v>322</v>
      </c>
      <c r="AU291" s="229" t="s">
        <v>87</v>
      </c>
      <c r="AY291" s="17" t="s">
        <v>122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83</v>
      </c>
      <c r="BK291" s="230">
        <f>ROUND(I291*H291,2)</f>
        <v>0</v>
      </c>
      <c r="BL291" s="17" t="s">
        <v>129</v>
      </c>
      <c r="BM291" s="229" t="s">
        <v>416</v>
      </c>
    </row>
    <row r="292" s="13" customFormat="1">
      <c r="A292" s="13"/>
      <c r="B292" s="231"/>
      <c r="C292" s="232"/>
      <c r="D292" s="233" t="s">
        <v>131</v>
      </c>
      <c r="E292" s="234" t="s">
        <v>1</v>
      </c>
      <c r="F292" s="235" t="s">
        <v>417</v>
      </c>
      <c r="G292" s="232"/>
      <c r="H292" s="236">
        <v>336.154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131</v>
      </c>
      <c r="AU292" s="242" t="s">
        <v>87</v>
      </c>
      <c r="AV292" s="13" t="s">
        <v>87</v>
      </c>
      <c r="AW292" s="13" t="s">
        <v>34</v>
      </c>
      <c r="AX292" s="13" t="s">
        <v>83</v>
      </c>
      <c r="AY292" s="242" t="s">
        <v>122</v>
      </c>
    </row>
    <row r="293" s="2" customFormat="1" ht="37.8" customHeight="1">
      <c r="A293" s="38"/>
      <c r="B293" s="39"/>
      <c r="C293" s="218" t="s">
        <v>418</v>
      </c>
      <c r="D293" s="218" t="s">
        <v>124</v>
      </c>
      <c r="E293" s="219" t="s">
        <v>419</v>
      </c>
      <c r="F293" s="220" t="s">
        <v>420</v>
      </c>
      <c r="G293" s="221" t="s">
        <v>127</v>
      </c>
      <c r="H293" s="222">
        <v>90.599999999999994</v>
      </c>
      <c r="I293" s="223"/>
      <c r="J293" s="224">
        <f>ROUND(I293*H293,2)</f>
        <v>0</v>
      </c>
      <c r="K293" s="220" t="s">
        <v>128</v>
      </c>
      <c r="L293" s="44"/>
      <c r="M293" s="225" t="s">
        <v>1</v>
      </c>
      <c r="N293" s="226" t="s">
        <v>43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129</v>
      </c>
      <c r="AT293" s="229" t="s">
        <v>124</v>
      </c>
      <c r="AU293" s="229" t="s">
        <v>87</v>
      </c>
      <c r="AY293" s="17" t="s">
        <v>122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83</v>
      </c>
      <c r="BK293" s="230">
        <f>ROUND(I293*H293,2)</f>
        <v>0</v>
      </c>
      <c r="BL293" s="17" t="s">
        <v>129</v>
      </c>
      <c r="BM293" s="229" t="s">
        <v>421</v>
      </c>
    </row>
    <row r="294" s="13" customFormat="1">
      <c r="A294" s="13"/>
      <c r="B294" s="231"/>
      <c r="C294" s="232"/>
      <c r="D294" s="233" t="s">
        <v>131</v>
      </c>
      <c r="E294" s="234" t="s">
        <v>1</v>
      </c>
      <c r="F294" s="235" t="s">
        <v>422</v>
      </c>
      <c r="G294" s="232"/>
      <c r="H294" s="236">
        <v>90.599999999999994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131</v>
      </c>
      <c r="AU294" s="242" t="s">
        <v>87</v>
      </c>
      <c r="AV294" s="13" t="s">
        <v>87</v>
      </c>
      <c r="AW294" s="13" t="s">
        <v>34</v>
      </c>
      <c r="AX294" s="13" t="s">
        <v>83</v>
      </c>
      <c r="AY294" s="242" t="s">
        <v>122</v>
      </c>
    </row>
    <row r="295" s="2" customFormat="1" ht="44.25" customHeight="1">
      <c r="A295" s="38"/>
      <c r="B295" s="39"/>
      <c r="C295" s="218" t="s">
        <v>423</v>
      </c>
      <c r="D295" s="218" t="s">
        <v>124</v>
      </c>
      <c r="E295" s="219" t="s">
        <v>424</v>
      </c>
      <c r="F295" s="220" t="s">
        <v>425</v>
      </c>
      <c r="G295" s="221" t="s">
        <v>330</v>
      </c>
      <c r="H295" s="222">
        <v>68</v>
      </c>
      <c r="I295" s="223"/>
      <c r="J295" s="224">
        <f>ROUND(I295*H295,2)</f>
        <v>0</v>
      </c>
      <c r="K295" s="220" t="s">
        <v>128</v>
      </c>
      <c r="L295" s="44"/>
      <c r="M295" s="225" t="s">
        <v>1</v>
      </c>
      <c r="N295" s="226" t="s">
        <v>43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129</v>
      </c>
      <c r="AT295" s="229" t="s">
        <v>124</v>
      </c>
      <c r="AU295" s="229" t="s">
        <v>87</v>
      </c>
      <c r="AY295" s="17" t="s">
        <v>122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83</v>
      </c>
      <c r="BK295" s="230">
        <f>ROUND(I295*H295,2)</f>
        <v>0</v>
      </c>
      <c r="BL295" s="17" t="s">
        <v>129</v>
      </c>
      <c r="BM295" s="229" t="s">
        <v>426</v>
      </c>
    </row>
    <row r="296" s="2" customFormat="1" ht="16.5" customHeight="1">
      <c r="A296" s="38"/>
      <c r="B296" s="39"/>
      <c r="C296" s="264" t="s">
        <v>427</v>
      </c>
      <c r="D296" s="264" t="s">
        <v>322</v>
      </c>
      <c r="E296" s="265" t="s">
        <v>428</v>
      </c>
      <c r="F296" s="266" t="s">
        <v>429</v>
      </c>
      <c r="G296" s="267" t="s">
        <v>278</v>
      </c>
      <c r="H296" s="268">
        <v>0.14699999999999999</v>
      </c>
      <c r="I296" s="269"/>
      <c r="J296" s="270">
        <f>ROUND(I296*H296,2)</f>
        <v>0</v>
      </c>
      <c r="K296" s="266" t="s">
        <v>128</v>
      </c>
      <c r="L296" s="271"/>
      <c r="M296" s="272" t="s">
        <v>1</v>
      </c>
      <c r="N296" s="273" t="s">
        <v>43</v>
      </c>
      <c r="O296" s="91"/>
      <c r="P296" s="227">
        <f>O296*H296</f>
        <v>0</v>
      </c>
      <c r="Q296" s="227">
        <v>0.22</v>
      </c>
      <c r="R296" s="227">
        <f>Q296*H296</f>
        <v>0.032340000000000001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186</v>
      </c>
      <c r="AT296" s="229" t="s">
        <v>322</v>
      </c>
      <c r="AU296" s="229" t="s">
        <v>87</v>
      </c>
      <c r="AY296" s="17" t="s">
        <v>122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83</v>
      </c>
      <c r="BK296" s="230">
        <f>ROUND(I296*H296,2)</f>
        <v>0</v>
      </c>
      <c r="BL296" s="17" t="s">
        <v>129</v>
      </c>
      <c r="BM296" s="229" t="s">
        <v>430</v>
      </c>
    </row>
    <row r="297" s="13" customFormat="1">
      <c r="A297" s="13"/>
      <c r="B297" s="231"/>
      <c r="C297" s="232"/>
      <c r="D297" s="233" t="s">
        <v>131</v>
      </c>
      <c r="E297" s="234" t="s">
        <v>1</v>
      </c>
      <c r="F297" s="235" t="s">
        <v>431</v>
      </c>
      <c r="G297" s="232"/>
      <c r="H297" s="236">
        <v>1.8360000000000001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131</v>
      </c>
      <c r="AU297" s="242" t="s">
        <v>87</v>
      </c>
      <c r="AV297" s="13" t="s">
        <v>87</v>
      </c>
      <c r="AW297" s="13" t="s">
        <v>34</v>
      </c>
      <c r="AX297" s="13" t="s">
        <v>83</v>
      </c>
      <c r="AY297" s="242" t="s">
        <v>122</v>
      </c>
    </row>
    <row r="298" s="13" customFormat="1">
      <c r="A298" s="13"/>
      <c r="B298" s="231"/>
      <c r="C298" s="232"/>
      <c r="D298" s="233" t="s">
        <v>131</v>
      </c>
      <c r="E298" s="232"/>
      <c r="F298" s="235" t="s">
        <v>432</v>
      </c>
      <c r="G298" s="232"/>
      <c r="H298" s="236">
        <v>0.14699999999999999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131</v>
      </c>
      <c r="AU298" s="242" t="s">
        <v>87</v>
      </c>
      <c r="AV298" s="13" t="s">
        <v>87</v>
      </c>
      <c r="AW298" s="13" t="s">
        <v>4</v>
      </c>
      <c r="AX298" s="13" t="s">
        <v>83</v>
      </c>
      <c r="AY298" s="242" t="s">
        <v>122</v>
      </c>
    </row>
    <row r="299" s="2" customFormat="1" ht="16.5" customHeight="1">
      <c r="A299" s="38"/>
      <c r="B299" s="39"/>
      <c r="C299" s="264" t="s">
        <v>433</v>
      </c>
      <c r="D299" s="264" t="s">
        <v>322</v>
      </c>
      <c r="E299" s="265" t="s">
        <v>434</v>
      </c>
      <c r="F299" s="266" t="s">
        <v>435</v>
      </c>
      <c r="G299" s="267" t="s">
        <v>330</v>
      </c>
      <c r="H299" s="268">
        <v>68</v>
      </c>
      <c r="I299" s="269"/>
      <c r="J299" s="270">
        <f>ROUND(I299*H299,2)</f>
        <v>0</v>
      </c>
      <c r="K299" s="266" t="s">
        <v>1</v>
      </c>
      <c r="L299" s="271"/>
      <c r="M299" s="272" t="s">
        <v>1</v>
      </c>
      <c r="N299" s="273" t="s">
        <v>43</v>
      </c>
      <c r="O299" s="91"/>
      <c r="P299" s="227">
        <f>O299*H299</f>
        <v>0</v>
      </c>
      <c r="Q299" s="227">
        <v>0.0030000000000000001</v>
      </c>
      <c r="R299" s="227">
        <f>Q299*H299</f>
        <v>0.20400000000000002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186</v>
      </c>
      <c r="AT299" s="229" t="s">
        <v>322</v>
      </c>
      <c r="AU299" s="229" t="s">
        <v>87</v>
      </c>
      <c r="AY299" s="17" t="s">
        <v>122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83</v>
      </c>
      <c r="BK299" s="230">
        <f>ROUND(I299*H299,2)</f>
        <v>0</v>
      </c>
      <c r="BL299" s="17" t="s">
        <v>129</v>
      </c>
      <c r="BM299" s="229" t="s">
        <v>436</v>
      </c>
    </row>
    <row r="300" s="13" customFormat="1">
      <c r="A300" s="13"/>
      <c r="B300" s="231"/>
      <c r="C300" s="232"/>
      <c r="D300" s="233" t="s">
        <v>131</v>
      </c>
      <c r="E300" s="232"/>
      <c r="F300" s="235" t="s">
        <v>437</v>
      </c>
      <c r="G300" s="232"/>
      <c r="H300" s="236">
        <v>68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131</v>
      </c>
      <c r="AU300" s="242" t="s">
        <v>87</v>
      </c>
      <c r="AV300" s="13" t="s">
        <v>87</v>
      </c>
      <c r="AW300" s="13" t="s">
        <v>4</v>
      </c>
      <c r="AX300" s="13" t="s">
        <v>83</v>
      </c>
      <c r="AY300" s="242" t="s">
        <v>122</v>
      </c>
    </row>
    <row r="301" s="2" customFormat="1" ht="16.5" customHeight="1">
      <c r="A301" s="38"/>
      <c r="B301" s="39"/>
      <c r="C301" s="218" t="s">
        <v>438</v>
      </c>
      <c r="D301" s="218" t="s">
        <v>124</v>
      </c>
      <c r="E301" s="219" t="s">
        <v>439</v>
      </c>
      <c r="F301" s="220" t="s">
        <v>440</v>
      </c>
      <c r="G301" s="221" t="s">
        <v>127</v>
      </c>
      <c r="H301" s="222">
        <v>90.599999999999994</v>
      </c>
      <c r="I301" s="223"/>
      <c r="J301" s="224">
        <f>ROUND(I301*H301,2)</f>
        <v>0</v>
      </c>
      <c r="K301" s="220" t="s">
        <v>128</v>
      </c>
      <c r="L301" s="44"/>
      <c r="M301" s="225" t="s">
        <v>1</v>
      </c>
      <c r="N301" s="226" t="s">
        <v>43</v>
      </c>
      <c r="O301" s="91"/>
      <c r="P301" s="227">
        <f>O301*H301</f>
        <v>0</v>
      </c>
      <c r="Q301" s="227">
        <v>0.0012727000000000001</v>
      </c>
      <c r="R301" s="227">
        <f>Q301*H301</f>
        <v>0.11530662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129</v>
      </c>
      <c r="AT301" s="229" t="s">
        <v>124</v>
      </c>
      <c r="AU301" s="229" t="s">
        <v>87</v>
      </c>
      <c r="AY301" s="17" t="s">
        <v>122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83</v>
      </c>
      <c r="BK301" s="230">
        <f>ROUND(I301*H301,2)</f>
        <v>0</v>
      </c>
      <c r="BL301" s="17" t="s">
        <v>129</v>
      </c>
      <c r="BM301" s="229" t="s">
        <v>441</v>
      </c>
    </row>
    <row r="302" s="13" customFormat="1">
      <c r="A302" s="13"/>
      <c r="B302" s="231"/>
      <c r="C302" s="232"/>
      <c r="D302" s="233" t="s">
        <v>131</v>
      </c>
      <c r="E302" s="234" t="s">
        <v>1</v>
      </c>
      <c r="F302" s="235" t="s">
        <v>422</v>
      </c>
      <c r="G302" s="232"/>
      <c r="H302" s="236">
        <v>90.599999999999994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131</v>
      </c>
      <c r="AU302" s="242" t="s">
        <v>87</v>
      </c>
      <c r="AV302" s="13" t="s">
        <v>87</v>
      </c>
      <c r="AW302" s="13" t="s">
        <v>34</v>
      </c>
      <c r="AX302" s="13" t="s">
        <v>83</v>
      </c>
      <c r="AY302" s="242" t="s">
        <v>122</v>
      </c>
    </row>
    <row r="303" s="2" customFormat="1" ht="16.5" customHeight="1">
      <c r="A303" s="38"/>
      <c r="B303" s="39"/>
      <c r="C303" s="264" t="s">
        <v>442</v>
      </c>
      <c r="D303" s="264" t="s">
        <v>322</v>
      </c>
      <c r="E303" s="265" t="s">
        <v>443</v>
      </c>
      <c r="F303" s="266" t="s">
        <v>444</v>
      </c>
      <c r="G303" s="267" t="s">
        <v>388</v>
      </c>
      <c r="H303" s="268">
        <v>32.616</v>
      </c>
      <c r="I303" s="269"/>
      <c r="J303" s="270">
        <f>ROUND(I303*H303,2)</f>
        <v>0</v>
      </c>
      <c r="K303" s="266" t="s">
        <v>128</v>
      </c>
      <c r="L303" s="271"/>
      <c r="M303" s="272" t="s">
        <v>1</v>
      </c>
      <c r="N303" s="273" t="s">
        <v>43</v>
      </c>
      <c r="O303" s="91"/>
      <c r="P303" s="227">
        <f>O303*H303</f>
        <v>0</v>
      </c>
      <c r="Q303" s="227">
        <v>1</v>
      </c>
      <c r="R303" s="227">
        <f>Q303*H303</f>
        <v>32.616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186</v>
      </c>
      <c r="AT303" s="229" t="s">
        <v>322</v>
      </c>
      <c r="AU303" s="229" t="s">
        <v>87</v>
      </c>
      <c r="AY303" s="17" t="s">
        <v>122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83</v>
      </c>
      <c r="BK303" s="230">
        <f>ROUND(I303*H303,2)</f>
        <v>0</v>
      </c>
      <c r="BL303" s="17" t="s">
        <v>129</v>
      </c>
      <c r="BM303" s="229" t="s">
        <v>445</v>
      </c>
    </row>
    <row r="304" s="13" customFormat="1">
      <c r="A304" s="13"/>
      <c r="B304" s="231"/>
      <c r="C304" s="232"/>
      <c r="D304" s="233" t="s">
        <v>131</v>
      </c>
      <c r="E304" s="234" t="s">
        <v>1</v>
      </c>
      <c r="F304" s="235" t="s">
        <v>446</v>
      </c>
      <c r="G304" s="232"/>
      <c r="H304" s="236">
        <v>32.616</v>
      </c>
      <c r="I304" s="237"/>
      <c r="J304" s="232"/>
      <c r="K304" s="232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131</v>
      </c>
      <c r="AU304" s="242" t="s">
        <v>87</v>
      </c>
      <c r="AV304" s="13" t="s">
        <v>87</v>
      </c>
      <c r="AW304" s="13" t="s">
        <v>34</v>
      </c>
      <c r="AX304" s="13" t="s">
        <v>83</v>
      </c>
      <c r="AY304" s="242" t="s">
        <v>122</v>
      </c>
    </row>
    <row r="305" s="2" customFormat="1" ht="16.5" customHeight="1">
      <c r="A305" s="38"/>
      <c r="B305" s="39"/>
      <c r="C305" s="264" t="s">
        <v>447</v>
      </c>
      <c r="D305" s="264" t="s">
        <v>322</v>
      </c>
      <c r="E305" s="265" t="s">
        <v>448</v>
      </c>
      <c r="F305" s="266" t="s">
        <v>449</v>
      </c>
      <c r="G305" s="267" t="s">
        <v>450</v>
      </c>
      <c r="H305" s="268">
        <v>4.5300000000000002</v>
      </c>
      <c r="I305" s="269"/>
      <c r="J305" s="270">
        <f>ROUND(I305*H305,2)</f>
        <v>0</v>
      </c>
      <c r="K305" s="266" t="s">
        <v>128</v>
      </c>
      <c r="L305" s="271"/>
      <c r="M305" s="272" t="s">
        <v>1</v>
      </c>
      <c r="N305" s="273" t="s">
        <v>43</v>
      </c>
      <c r="O305" s="91"/>
      <c r="P305" s="227">
        <f>O305*H305</f>
        <v>0</v>
      </c>
      <c r="Q305" s="227">
        <v>0.001</v>
      </c>
      <c r="R305" s="227">
        <f>Q305*H305</f>
        <v>0.0045300000000000002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186</v>
      </c>
      <c r="AT305" s="229" t="s">
        <v>322</v>
      </c>
      <c r="AU305" s="229" t="s">
        <v>87</v>
      </c>
      <c r="AY305" s="17" t="s">
        <v>122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83</v>
      </c>
      <c r="BK305" s="230">
        <f>ROUND(I305*H305,2)</f>
        <v>0</v>
      </c>
      <c r="BL305" s="17" t="s">
        <v>129</v>
      </c>
      <c r="BM305" s="229" t="s">
        <v>451</v>
      </c>
    </row>
    <row r="306" s="13" customFormat="1">
      <c r="A306" s="13"/>
      <c r="B306" s="231"/>
      <c r="C306" s="232"/>
      <c r="D306" s="233" t="s">
        <v>131</v>
      </c>
      <c r="E306" s="234" t="s">
        <v>1</v>
      </c>
      <c r="F306" s="235" t="s">
        <v>452</v>
      </c>
      <c r="G306" s="232"/>
      <c r="H306" s="236">
        <v>4.5300000000000002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131</v>
      </c>
      <c r="AU306" s="242" t="s">
        <v>87</v>
      </c>
      <c r="AV306" s="13" t="s">
        <v>87</v>
      </c>
      <c r="AW306" s="13" t="s">
        <v>34</v>
      </c>
      <c r="AX306" s="13" t="s">
        <v>83</v>
      </c>
      <c r="AY306" s="242" t="s">
        <v>122</v>
      </c>
    </row>
    <row r="307" s="12" customFormat="1" ht="22.8" customHeight="1">
      <c r="A307" s="12"/>
      <c r="B307" s="202"/>
      <c r="C307" s="203"/>
      <c r="D307" s="204" t="s">
        <v>77</v>
      </c>
      <c r="E307" s="216" t="s">
        <v>129</v>
      </c>
      <c r="F307" s="216" t="s">
        <v>453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SUM(P308:P313)</f>
        <v>0</v>
      </c>
      <c r="Q307" s="210"/>
      <c r="R307" s="211">
        <f>SUM(R308:R313)</f>
        <v>69.230265999999986</v>
      </c>
      <c r="S307" s="210"/>
      <c r="T307" s="212">
        <f>SUM(T308:T313)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83</v>
      </c>
      <c r="AT307" s="214" t="s">
        <v>77</v>
      </c>
      <c r="AU307" s="214" t="s">
        <v>83</v>
      </c>
      <c r="AY307" s="213" t="s">
        <v>122</v>
      </c>
      <c r="BK307" s="215">
        <f>SUM(BK308:BK313)</f>
        <v>0</v>
      </c>
    </row>
    <row r="308" s="2" customFormat="1" ht="33" customHeight="1">
      <c r="A308" s="38"/>
      <c r="B308" s="39"/>
      <c r="C308" s="218" t="s">
        <v>454</v>
      </c>
      <c r="D308" s="218" t="s">
        <v>124</v>
      </c>
      <c r="E308" s="219" t="s">
        <v>455</v>
      </c>
      <c r="F308" s="220" t="s">
        <v>456</v>
      </c>
      <c r="G308" s="221" t="s">
        <v>278</v>
      </c>
      <c r="H308" s="222">
        <v>35.549999999999997</v>
      </c>
      <c r="I308" s="223"/>
      <c r="J308" s="224">
        <f>ROUND(I308*H308,2)</f>
        <v>0</v>
      </c>
      <c r="K308" s="220" t="s">
        <v>128</v>
      </c>
      <c r="L308" s="44"/>
      <c r="M308" s="225" t="s">
        <v>1</v>
      </c>
      <c r="N308" s="226" t="s">
        <v>43</v>
      </c>
      <c r="O308" s="91"/>
      <c r="P308" s="227">
        <f>O308*H308</f>
        <v>0</v>
      </c>
      <c r="Q308" s="227">
        <v>1.8907700000000001</v>
      </c>
      <c r="R308" s="227">
        <f>Q308*H308</f>
        <v>67.216873499999991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129</v>
      </c>
      <c r="AT308" s="229" t="s">
        <v>124</v>
      </c>
      <c r="AU308" s="229" t="s">
        <v>87</v>
      </c>
      <c r="AY308" s="17" t="s">
        <v>122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83</v>
      </c>
      <c r="BK308" s="230">
        <f>ROUND(I308*H308,2)</f>
        <v>0</v>
      </c>
      <c r="BL308" s="17" t="s">
        <v>129</v>
      </c>
      <c r="BM308" s="229" t="s">
        <v>457</v>
      </c>
    </row>
    <row r="309" s="13" customFormat="1">
      <c r="A309" s="13"/>
      <c r="B309" s="231"/>
      <c r="C309" s="232"/>
      <c r="D309" s="233" t="s">
        <v>131</v>
      </c>
      <c r="E309" s="234" t="s">
        <v>1</v>
      </c>
      <c r="F309" s="235" t="s">
        <v>458</v>
      </c>
      <c r="G309" s="232"/>
      <c r="H309" s="236">
        <v>33.549999999999997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131</v>
      </c>
      <c r="AU309" s="242" t="s">
        <v>87</v>
      </c>
      <c r="AV309" s="13" t="s">
        <v>87</v>
      </c>
      <c r="AW309" s="13" t="s">
        <v>34</v>
      </c>
      <c r="AX309" s="13" t="s">
        <v>78</v>
      </c>
      <c r="AY309" s="242" t="s">
        <v>122</v>
      </c>
    </row>
    <row r="310" s="13" customFormat="1">
      <c r="A310" s="13"/>
      <c r="B310" s="231"/>
      <c r="C310" s="232"/>
      <c r="D310" s="233" t="s">
        <v>131</v>
      </c>
      <c r="E310" s="234" t="s">
        <v>1</v>
      </c>
      <c r="F310" s="235" t="s">
        <v>459</v>
      </c>
      <c r="G310" s="232"/>
      <c r="H310" s="236">
        <v>2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131</v>
      </c>
      <c r="AU310" s="242" t="s">
        <v>87</v>
      </c>
      <c r="AV310" s="13" t="s">
        <v>87</v>
      </c>
      <c r="AW310" s="13" t="s">
        <v>34</v>
      </c>
      <c r="AX310" s="13" t="s">
        <v>78</v>
      </c>
      <c r="AY310" s="242" t="s">
        <v>122</v>
      </c>
    </row>
    <row r="311" s="14" customFormat="1">
      <c r="A311" s="14"/>
      <c r="B311" s="243"/>
      <c r="C311" s="244"/>
      <c r="D311" s="233" t="s">
        <v>131</v>
      </c>
      <c r="E311" s="245" t="s">
        <v>1</v>
      </c>
      <c r="F311" s="246" t="s">
        <v>144</v>
      </c>
      <c r="G311" s="244"/>
      <c r="H311" s="247">
        <v>35.549999999999997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131</v>
      </c>
      <c r="AU311" s="253" t="s">
        <v>87</v>
      </c>
      <c r="AV311" s="14" t="s">
        <v>129</v>
      </c>
      <c r="AW311" s="14" t="s">
        <v>34</v>
      </c>
      <c r="AX311" s="14" t="s">
        <v>83</v>
      </c>
      <c r="AY311" s="253" t="s">
        <v>122</v>
      </c>
    </row>
    <row r="312" s="2" customFormat="1" ht="44.25" customHeight="1">
      <c r="A312" s="38"/>
      <c r="B312" s="39"/>
      <c r="C312" s="218" t="s">
        <v>460</v>
      </c>
      <c r="D312" s="218" t="s">
        <v>124</v>
      </c>
      <c r="E312" s="219" t="s">
        <v>461</v>
      </c>
      <c r="F312" s="220" t="s">
        <v>462</v>
      </c>
      <c r="G312" s="221" t="s">
        <v>278</v>
      </c>
      <c r="H312" s="222">
        <v>0.875</v>
      </c>
      <c r="I312" s="223"/>
      <c r="J312" s="224">
        <f>ROUND(I312*H312,2)</f>
        <v>0</v>
      </c>
      <c r="K312" s="220" t="s">
        <v>128</v>
      </c>
      <c r="L312" s="44"/>
      <c r="M312" s="225" t="s">
        <v>1</v>
      </c>
      <c r="N312" s="226" t="s">
        <v>43</v>
      </c>
      <c r="O312" s="91"/>
      <c r="P312" s="227">
        <f>O312*H312</f>
        <v>0</v>
      </c>
      <c r="Q312" s="227">
        <v>2.3010199999999998</v>
      </c>
      <c r="R312" s="227">
        <f>Q312*H312</f>
        <v>2.0133924999999997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129</v>
      </c>
      <c r="AT312" s="229" t="s">
        <v>124</v>
      </c>
      <c r="AU312" s="229" t="s">
        <v>87</v>
      </c>
      <c r="AY312" s="17" t="s">
        <v>122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83</v>
      </c>
      <c r="BK312" s="230">
        <f>ROUND(I312*H312,2)</f>
        <v>0</v>
      </c>
      <c r="BL312" s="17" t="s">
        <v>129</v>
      </c>
      <c r="BM312" s="229" t="s">
        <v>463</v>
      </c>
    </row>
    <row r="313" s="13" customFormat="1">
      <c r="A313" s="13"/>
      <c r="B313" s="231"/>
      <c r="C313" s="232"/>
      <c r="D313" s="233" t="s">
        <v>131</v>
      </c>
      <c r="E313" s="234" t="s">
        <v>1</v>
      </c>
      <c r="F313" s="235" t="s">
        <v>464</v>
      </c>
      <c r="G313" s="232"/>
      <c r="H313" s="236">
        <v>0.875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131</v>
      </c>
      <c r="AU313" s="242" t="s">
        <v>87</v>
      </c>
      <c r="AV313" s="13" t="s">
        <v>87</v>
      </c>
      <c r="AW313" s="13" t="s">
        <v>34</v>
      </c>
      <c r="AX313" s="13" t="s">
        <v>83</v>
      </c>
      <c r="AY313" s="242" t="s">
        <v>122</v>
      </c>
    </row>
    <row r="314" s="12" customFormat="1" ht="22.8" customHeight="1">
      <c r="A314" s="12"/>
      <c r="B314" s="202"/>
      <c r="C314" s="203"/>
      <c r="D314" s="204" t="s">
        <v>77</v>
      </c>
      <c r="E314" s="216" t="s">
        <v>151</v>
      </c>
      <c r="F314" s="216" t="s">
        <v>465</v>
      </c>
      <c r="G314" s="203"/>
      <c r="H314" s="203"/>
      <c r="I314" s="206"/>
      <c r="J314" s="217">
        <f>BK314</f>
        <v>0</v>
      </c>
      <c r="K314" s="203"/>
      <c r="L314" s="208"/>
      <c r="M314" s="209"/>
      <c r="N314" s="210"/>
      <c r="O314" s="210"/>
      <c r="P314" s="211">
        <f>SUM(P315:P438)</f>
        <v>0</v>
      </c>
      <c r="Q314" s="210"/>
      <c r="R314" s="211">
        <f>SUM(R315:R438)</f>
        <v>457.5456320350001</v>
      </c>
      <c r="S314" s="210"/>
      <c r="T314" s="212">
        <f>SUM(T315:T438)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83</v>
      </c>
      <c r="AT314" s="214" t="s">
        <v>77</v>
      </c>
      <c r="AU314" s="214" t="s">
        <v>83</v>
      </c>
      <c r="AY314" s="213" t="s">
        <v>122</v>
      </c>
      <c r="BK314" s="215">
        <f>SUM(BK315:BK438)</f>
        <v>0</v>
      </c>
    </row>
    <row r="315" s="2" customFormat="1" ht="44.25" customHeight="1">
      <c r="A315" s="38"/>
      <c r="B315" s="39"/>
      <c r="C315" s="218" t="s">
        <v>466</v>
      </c>
      <c r="D315" s="218" t="s">
        <v>124</v>
      </c>
      <c r="E315" s="219" t="s">
        <v>467</v>
      </c>
      <c r="F315" s="220" t="s">
        <v>468</v>
      </c>
      <c r="G315" s="221" t="s">
        <v>127</v>
      </c>
      <c r="H315" s="222">
        <v>36.549999999999997</v>
      </c>
      <c r="I315" s="223"/>
      <c r="J315" s="224">
        <f>ROUND(I315*H315,2)</f>
        <v>0</v>
      </c>
      <c r="K315" s="220" t="s">
        <v>128</v>
      </c>
      <c r="L315" s="44"/>
      <c r="M315" s="225" t="s">
        <v>1</v>
      </c>
      <c r="N315" s="226" t="s">
        <v>43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129</v>
      </c>
      <c r="AT315" s="229" t="s">
        <v>124</v>
      </c>
      <c r="AU315" s="229" t="s">
        <v>87</v>
      </c>
      <c r="AY315" s="17" t="s">
        <v>122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83</v>
      </c>
      <c r="BK315" s="230">
        <f>ROUND(I315*H315,2)</f>
        <v>0</v>
      </c>
      <c r="BL315" s="17" t="s">
        <v>129</v>
      </c>
      <c r="BM315" s="229" t="s">
        <v>469</v>
      </c>
    </row>
    <row r="316" s="13" customFormat="1">
      <c r="A316" s="13"/>
      <c r="B316" s="231"/>
      <c r="C316" s="232"/>
      <c r="D316" s="233" t="s">
        <v>131</v>
      </c>
      <c r="E316" s="234" t="s">
        <v>1</v>
      </c>
      <c r="F316" s="235" t="s">
        <v>470</v>
      </c>
      <c r="G316" s="232"/>
      <c r="H316" s="236">
        <v>36.549999999999997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131</v>
      </c>
      <c r="AU316" s="242" t="s">
        <v>87</v>
      </c>
      <c r="AV316" s="13" t="s">
        <v>87</v>
      </c>
      <c r="AW316" s="13" t="s">
        <v>34</v>
      </c>
      <c r="AX316" s="13" t="s">
        <v>83</v>
      </c>
      <c r="AY316" s="242" t="s">
        <v>122</v>
      </c>
    </row>
    <row r="317" s="2" customFormat="1" ht="33" customHeight="1">
      <c r="A317" s="38"/>
      <c r="B317" s="39"/>
      <c r="C317" s="218" t="s">
        <v>471</v>
      </c>
      <c r="D317" s="218" t="s">
        <v>124</v>
      </c>
      <c r="E317" s="219" t="s">
        <v>472</v>
      </c>
      <c r="F317" s="220" t="s">
        <v>473</v>
      </c>
      <c r="G317" s="221" t="s">
        <v>127</v>
      </c>
      <c r="H317" s="222">
        <v>94.599999999999994</v>
      </c>
      <c r="I317" s="223"/>
      <c r="J317" s="224">
        <f>ROUND(I317*H317,2)</f>
        <v>0</v>
      </c>
      <c r="K317" s="220" t="s">
        <v>128</v>
      </c>
      <c r="L317" s="44"/>
      <c r="M317" s="225" t="s">
        <v>1</v>
      </c>
      <c r="N317" s="226" t="s">
        <v>43</v>
      </c>
      <c r="O317" s="91"/>
      <c r="P317" s="227">
        <f>O317*H317</f>
        <v>0</v>
      </c>
      <c r="Q317" s="227">
        <v>0.41399999999999998</v>
      </c>
      <c r="R317" s="227">
        <f>Q317*H317</f>
        <v>39.164399999999993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129</v>
      </c>
      <c r="AT317" s="229" t="s">
        <v>124</v>
      </c>
      <c r="AU317" s="229" t="s">
        <v>87</v>
      </c>
      <c r="AY317" s="17" t="s">
        <v>122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83</v>
      </c>
      <c r="BK317" s="230">
        <f>ROUND(I317*H317,2)</f>
        <v>0</v>
      </c>
      <c r="BL317" s="17" t="s">
        <v>129</v>
      </c>
      <c r="BM317" s="229" t="s">
        <v>474</v>
      </c>
    </row>
    <row r="318" s="13" customFormat="1">
      <c r="A318" s="13"/>
      <c r="B318" s="231"/>
      <c r="C318" s="232"/>
      <c r="D318" s="233" t="s">
        <v>131</v>
      </c>
      <c r="E318" s="234" t="s">
        <v>1</v>
      </c>
      <c r="F318" s="235" t="s">
        <v>475</v>
      </c>
      <c r="G318" s="232"/>
      <c r="H318" s="236">
        <v>94.599999999999994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131</v>
      </c>
      <c r="AU318" s="242" t="s">
        <v>87</v>
      </c>
      <c r="AV318" s="13" t="s">
        <v>87</v>
      </c>
      <c r="AW318" s="13" t="s">
        <v>34</v>
      </c>
      <c r="AX318" s="13" t="s">
        <v>83</v>
      </c>
      <c r="AY318" s="242" t="s">
        <v>122</v>
      </c>
    </row>
    <row r="319" s="2" customFormat="1" ht="33" customHeight="1">
      <c r="A319" s="38"/>
      <c r="B319" s="39"/>
      <c r="C319" s="218" t="s">
        <v>476</v>
      </c>
      <c r="D319" s="218" t="s">
        <v>124</v>
      </c>
      <c r="E319" s="219" t="s">
        <v>477</v>
      </c>
      <c r="F319" s="220" t="s">
        <v>478</v>
      </c>
      <c r="G319" s="221" t="s">
        <v>127</v>
      </c>
      <c r="H319" s="222">
        <v>266.44999999999999</v>
      </c>
      <c r="I319" s="223"/>
      <c r="J319" s="224">
        <f>ROUND(I319*H319,2)</f>
        <v>0</v>
      </c>
      <c r="K319" s="220" t="s">
        <v>128</v>
      </c>
      <c r="L319" s="44"/>
      <c r="M319" s="225" t="s">
        <v>1</v>
      </c>
      <c r="N319" s="226" t="s">
        <v>43</v>
      </c>
      <c r="O319" s="91"/>
      <c r="P319" s="227">
        <f>O319*H319</f>
        <v>0</v>
      </c>
      <c r="Q319" s="227">
        <v>0.46000000000000002</v>
      </c>
      <c r="R319" s="227">
        <f>Q319*H319</f>
        <v>122.56699999999999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129</v>
      </c>
      <c r="AT319" s="229" t="s">
        <v>124</v>
      </c>
      <c r="AU319" s="229" t="s">
        <v>87</v>
      </c>
      <c r="AY319" s="17" t="s">
        <v>122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83</v>
      </c>
      <c r="BK319" s="230">
        <f>ROUND(I319*H319,2)</f>
        <v>0</v>
      </c>
      <c r="BL319" s="17" t="s">
        <v>129</v>
      </c>
      <c r="BM319" s="229" t="s">
        <v>479</v>
      </c>
    </row>
    <row r="320" s="15" customFormat="1">
      <c r="A320" s="15"/>
      <c r="B320" s="254"/>
      <c r="C320" s="255"/>
      <c r="D320" s="233" t="s">
        <v>131</v>
      </c>
      <c r="E320" s="256" t="s">
        <v>1</v>
      </c>
      <c r="F320" s="257" t="s">
        <v>155</v>
      </c>
      <c r="G320" s="255"/>
      <c r="H320" s="256" t="s">
        <v>1</v>
      </c>
      <c r="I320" s="258"/>
      <c r="J320" s="255"/>
      <c r="K320" s="255"/>
      <c r="L320" s="259"/>
      <c r="M320" s="260"/>
      <c r="N320" s="261"/>
      <c r="O320" s="261"/>
      <c r="P320" s="261"/>
      <c r="Q320" s="261"/>
      <c r="R320" s="261"/>
      <c r="S320" s="261"/>
      <c r="T320" s="262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3" t="s">
        <v>131</v>
      </c>
      <c r="AU320" s="263" t="s">
        <v>87</v>
      </c>
      <c r="AV320" s="15" t="s">
        <v>83</v>
      </c>
      <c r="AW320" s="15" t="s">
        <v>34</v>
      </c>
      <c r="AX320" s="15" t="s">
        <v>78</v>
      </c>
      <c r="AY320" s="263" t="s">
        <v>122</v>
      </c>
    </row>
    <row r="321" s="13" customFormat="1">
      <c r="A321" s="13"/>
      <c r="B321" s="231"/>
      <c r="C321" s="232"/>
      <c r="D321" s="233" t="s">
        <v>131</v>
      </c>
      <c r="E321" s="234" t="s">
        <v>1</v>
      </c>
      <c r="F321" s="235" t="s">
        <v>176</v>
      </c>
      <c r="G321" s="232"/>
      <c r="H321" s="236">
        <v>16.550000000000001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131</v>
      </c>
      <c r="AU321" s="242" t="s">
        <v>87</v>
      </c>
      <c r="AV321" s="13" t="s">
        <v>87</v>
      </c>
      <c r="AW321" s="13" t="s">
        <v>34</v>
      </c>
      <c r="AX321" s="13" t="s">
        <v>78</v>
      </c>
      <c r="AY321" s="242" t="s">
        <v>122</v>
      </c>
    </row>
    <row r="322" s="13" customFormat="1">
      <c r="A322" s="13"/>
      <c r="B322" s="231"/>
      <c r="C322" s="232"/>
      <c r="D322" s="233" t="s">
        <v>131</v>
      </c>
      <c r="E322" s="234" t="s">
        <v>1</v>
      </c>
      <c r="F322" s="235" t="s">
        <v>480</v>
      </c>
      <c r="G322" s="232"/>
      <c r="H322" s="236">
        <v>51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131</v>
      </c>
      <c r="AU322" s="242" t="s">
        <v>87</v>
      </c>
      <c r="AV322" s="13" t="s">
        <v>87</v>
      </c>
      <c r="AW322" s="13" t="s">
        <v>34</v>
      </c>
      <c r="AX322" s="13" t="s">
        <v>78</v>
      </c>
      <c r="AY322" s="242" t="s">
        <v>122</v>
      </c>
    </row>
    <row r="323" s="13" customFormat="1">
      <c r="A323" s="13"/>
      <c r="B323" s="231"/>
      <c r="C323" s="232"/>
      <c r="D323" s="233" t="s">
        <v>131</v>
      </c>
      <c r="E323" s="234" t="s">
        <v>1</v>
      </c>
      <c r="F323" s="235" t="s">
        <v>481</v>
      </c>
      <c r="G323" s="232"/>
      <c r="H323" s="236">
        <v>36.549999999999997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131</v>
      </c>
      <c r="AU323" s="242" t="s">
        <v>87</v>
      </c>
      <c r="AV323" s="13" t="s">
        <v>87</v>
      </c>
      <c r="AW323" s="13" t="s">
        <v>34</v>
      </c>
      <c r="AX323" s="13" t="s">
        <v>78</v>
      </c>
      <c r="AY323" s="242" t="s">
        <v>122</v>
      </c>
    </row>
    <row r="324" s="13" customFormat="1">
      <c r="A324" s="13"/>
      <c r="B324" s="231"/>
      <c r="C324" s="232"/>
      <c r="D324" s="233" t="s">
        <v>131</v>
      </c>
      <c r="E324" s="234" t="s">
        <v>1</v>
      </c>
      <c r="F324" s="235" t="s">
        <v>482</v>
      </c>
      <c r="G324" s="232"/>
      <c r="H324" s="236">
        <v>137.59999999999999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131</v>
      </c>
      <c r="AU324" s="242" t="s">
        <v>87</v>
      </c>
      <c r="AV324" s="13" t="s">
        <v>87</v>
      </c>
      <c r="AW324" s="13" t="s">
        <v>34</v>
      </c>
      <c r="AX324" s="13" t="s">
        <v>78</v>
      </c>
      <c r="AY324" s="242" t="s">
        <v>122</v>
      </c>
    </row>
    <row r="325" s="15" customFormat="1">
      <c r="A325" s="15"/>
      <c r="B325" s="254"/>
      <c r="C325" s="255"/>
      <c r="D325" s="233" t="s">
        <v>131</v>
      </c>
      <c r="E325" s="256" t="s">
        <v>1</v>
      </c>
      <c r="F325" s="257" t="s">
        <v>182</v>
      </c>
      <c r="G325" s="255"/>
      <c r="H325" s="256" t="s">
        <v>1</v>
      </c>
      <c r="I325" s="258"/>
      <c r="J325" s="255"/>
      <c r="K325" s="255"/>
      <c r="L325" s="259"/>
      <c r="M325" s="260"/>
      <c r="N325" s="261"/>
      <c r="O325" s="261"/>
      <c r="P325" s="261"/>
      <c r="Q325" s="261"/>
      <c r="R325" s="261"/>
      <c r="S325" s="261"/>
      <c r="T325" s="26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3" t="s">
        <v>131</v>
      </c>
      <c r="AU325" s="263" t="s">
        <v>87</v>
      </c>
      <c r="AV325" s="15" t="s">
        <v>83</v>
      </c>
      <c r="AW325" s="15" t="s">
        <v>34</v>
      </c>
      <c r="AX325" s="15" t="s">
        <v>78</v>
      </c>
      <c r="AY325" s="263" t="s">
        <v>122</v>
      </c>
    </row>
    <row r="326" s="13" customFormat="1">
      <c r="A326" s="13"/>
      <c r="B326" s="231"/>
      <c r="C326" s="232"/>
      <c r="D326" s="233" t="s">
        <v>131</v>
      </c>
      <c r="E326" s="234" t="s">
        <v>1</v>
      </c>
      <c r="F326" s="235" t="s">
        <v>483</v>
      </c>
      <c r="G326" s="232"/>
      <c r="H326" s="236">
        <v>15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131</v>
      </c>
      <c r="AU326" s="242" t="s">
        <v>87</v>
      </c>
      <c r="AV326" s="13" t="s">
        <v>87</v>
      </c>
      <c r="AW326" s="13" t="s">
        <v>34</v>
      </c>
      <c r="AX326" s="13" t="s">
        <v>78</v>
      </c>
      <c r="AY326" s="242" t="s">
        <v>122</v>
      </c>
    </row>
    <row r="327" s="13" customFormat="1">
      <c r="A327" s="13"/>
      <c r="B327" s="231"/>
      <c r="C327" s="232"/>
      <c r="D327" s="233" t="s">
        <v>131</v>
      </c>
      <c r="E327" s="234" t="s">
        <v>1</v>
      </c>
      <c r="F327" s="235" t="s">
        <v>160</v>
      </c>
      <c r="G327" s="232"/>
      <c r="H327" s="236">
        <v>9.75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131</v>
      </c>
      <c r="AU327" s="242" t="s">
        <v>87</v>
      </c>
      <c r="AV327" s="13" t="s">
        <v>87</v>
      </c>
      <c r="AW327" s="13" t="s">
        <v>34</v>
      </c>
      <c r="AX327" s="13" t="s">
        <v>78</v>
      </c>
      <c r="AY327" s="242" t="s">
        <v>122</v>
      </c>
    </row>
    <row r="328" s="14" customFormat="1">
      <c r="A328" s="14"/>
      <c r="B328" s="243"/>
      <c r="C328" s="244"/>
      <c r="D328" s="233" t="s">
        <v>131</v>
      </c>
      <c r="E328" s="245" t="s">
        <v>1</v>
      </c>
      <c r="F328" s="246" t="s">
        <v>144</v>
      </c>
      <c r="G328" s="244"/>
      <c r="H328" s="247">
        <v>266.44999999999999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131</v>
      </c>
      <c r="AU328" s="253" t="s">
        <v>87</v>
      </c>
      <c r="AV328" s="14" t="s">
        <v>129</v>
      </c>
      <c r="AW328" s="14" t="s">
        <v>34</v>
      </c>
      <c r="AX328" s="14" t="s">
        <v>83</v>
      </c>
      <c r="AY328" s="253" t="s">
        <v>122</v>
      </c>
    </row>
    <row r="329" s="2" customFormat="1" ht="33" customHeight="1">
      <c r="A329" s="38"/>
      <c r="B329" s="39"/>
      <c r="C329" s="218" t="s">
        <v>484</v>
      </c>
      <c r="D329" s="218" t="s">
        <v>124</v>
      </c>
      <c r="E329" s="219" t="s">
        <v>485</v>
      </c>
      <c r="F329" s="220" t="s">
        <v>486</v>
      </c>
      <c r="G329" s="221" t="s">
        <v>127</v>
      </c>
      <c r="H329" s="222">
        <v>196.80000000000001</v>
      </c>
      <c r="I329" s="223"/>
      <c r="J329" s="224">
        <f>ROUND(I329*H329,2)</f>
        <v>0</v>
      </c>
      <c r="K329" s="220" t="s">
        <v>128</v>
      </c>
      <c r="L329" s="44"/>
      <c r="M329" s="225" t="s">
        <v>1</v>
      </c>
      <c r="N329" s="226" t="s">
        <v>43</v>
      </c>
      <c r="O329" s="91"/>
      <c r="P329" s="227">
        <f>O329*H329</f>
        <v>0</v>
      </c>
      <c r="Q329" s="227">
        <v>0.50600000000000001</v>
      </c>
      <c r="R329" s="227">
        <f>Q329*H329</f>
        <v>99.580800000000011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129</v>
      </c>
      <c r="AT329" s="229" t="s">
        <v>124</v>
      </c>
      <c r="AU329" s="229" t="s">
        <v>87</v>
      </c>
      <c r="AY329" s="17" t="s">
        <v>122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83</v>
      </c>
      <c r="BK329" s="230">
        <f>ROUND(I329*H329,2)</f>
        <v>0</v>
      </c>
      <c r="BL329" s="17" t="s">
        <v>129</v>
      </c>
      <c r="BM329" s="229" t="s">
        <v>487</v>
      </c>
    </row>
    <row r="330" s="15" customFormat="1">
      <c r="A330" s="15"/>
      <c r="B330" s="254"/>
      <c r="C330" s="255"/>
      <c r="D330" s="233" t="s">
        <v>131</v>
      </c>
      <c r="E330" s="256" t="s">
        <v>1</v>
      </c>
      <c r="F330" s="257" t="s">
        <v>155</v>
      </c>
      <c r="G330" s="255"/>
      <c r="H330" s="256" t="s">
        <v>1</v>
      </c>
      <c r="I330" s="258"/>
      <c r="J330" s="255"/>
      <c r="K330" s="255"/>
      <c r="L330" s="259"/>
      <c r="M330" s="260"/>
      <c r="N330" s="261"/>
      <c r="O330" s="261"/>
      <c r="P330" s="261"/>
      <c r="Q330" s="261"/>
      <c r="R330" s="261"/>
      <c r="S330" s="261"/>
      <c r="T330" s="262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3" t="s">
        <v>131</v>
      </c>
      <c r="AU330" s="263" t="s">
        <v>87</v>
      </c>
      <c r="AV330" s="15" t="s">
        <v>83</v>
      </c>
      <c r="AW330" s="15" t="s">
        <v>34</v>
      </c>
      <c r="AX330" s="15" t="s">
        <v>78</v>
      </c>
      <c r="AY330" s="263" t="s">
        <v>122</v>
      </c>
    </row>
    <row r="331" s="13" customFormat="1">
      <c r="A331" s="13"/>
      <c r="B331" s="231"/>
      <c r="C331" s="232"/>
      <c r="D331" s="233" t="s">
        <v>131</v>
      </c>
      <c r="E331" s="234" t="s">
        <v>1</v>
      </c>
      <c r="F331" s="235" t="s">
        <v>166</v>
      </c>
      <c r="G331" s="232"/>
      <c r="H331" s="236">
        <v>9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131</v>
      </c>
      <c r="AU331" s="242" t="s">
        <v>87</v>
      </c>
      <c r="AV331" s="13" t="s">
        <v>87</v>
      </c>
      <c r="AW331" s="13" t="s">
        <v>34</v>
      </c>
      <c r="AX331" s="13" t="s">
        <v>78</v>
      </c>
      <c r="AY331" s="242" t="s">
        <v>122</v>
      </c>
    </row>
    <row r="332" s="13" customFormat="1">
      <c r="A332" s="13"/>
      <c r="B332" s="231"/>
      <c r="C332" s="232"/>
      <c r="D332" s="233" t="s">
        <v>131</v>
      </c>
      <c r="E332" s="234" t="s">
        <v>1</v>
      </c>
      <c r="F332" s="235" t="s">
        <v>488</v>
      </c>
      <c r="G332" s="232"/>
      <c r="H332" s="236">
        <v>68.900000000000006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131</v>
      </c>
      <c r="AU332" s="242" t="s">
        <v>87</v>
      </c>
      <c r="AV332" s="13" t="s">
        <v>87</v>
      </c>
      <c r="AW332" s="13" t="s">
        <v>34</v>
      </c>
      <c r="AX332" s="13" t="s">
        <v>78</v>
      </c>
      <c r="AY332" s="242" t="s">
        <v>122</v>
      </c>
    </row>
    <row r="333" s="13" customFormat="1">
      <c r="A333" s="13"/>
      <c r="B333" s="231"/>
      <c r="C333" s="232"/>
      <c r="D333" s="233" t="s">
        <v>131</v>
      </c>
      <c r="E333" s="234" t="s">
        <v>1</v>
      </c>
      <c r="F333" s="235" t="s">
        <v>489</v>
      </c>
      <c r="G333" s="232"/>
      <c r="H333" s="236">
        <v>88.400000000000006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131</v>
      </c>
      <c r="AU333" s="242" t="s">
        <v>87</v>
      </c>
      <c r="AV333" s="13" t="s">
        <v>87</v>
      </c>
      <c r="AW333" s="13" t="s">
        <v>34</v>
      </c>
      <c r="AX333" s="13" t="s">
        <v>78</v>
      </c>
      <c r="AY333" s="242" t="s">
        <v>122</v>
      </c>
    </row>
    <row r="334" s="13" customFormat="1">
      <c r="A334" s="13"/>
      <c r="B334" s="231"/>
      <c r="C334" s="232"/>
      <c r="D334" s="233" t="s">
        <v>131</v>
      </c>
      <c r="E334" s="234" t="s">
        <v>1</v>
      </c>
      <c r="F334" s="235" t="s">
        <v>490</v>
      </c>
      <c r="G334" s="232"/>
      <c r="H334" s="236">
        <v>22.100000000000001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131</v>
      </c>
      <c r="AU334" s="242" t="s">
        <v>87</v>
      </c>
      <c r="AV334" s="13" t="s">
        <v>87</v>
      </c>
      <c r="AW334" s="13" t="s">
        <v>34</v>
      </c>
      <c r="AX334" s="13" t="s">
        <v>78</v>
      </c>
      <c r="AY334" s="242" t="s">
        <v>122</v>
      </c>
    </row>
    <row r="335" s="15" customFormat="1">
      <c r="A335" s="15"/>
      <c r="B335" s="254"/>
      <c r="C335" s="255"/>
      <c r="D335" s="233" t="s">
        <v>131</v>
      </c>
      <c r="E335" s="256" t="s">
        <v>1</v>
      </c>
      <c r="F335" s="257" t="s">
        <v>182</v>
      </c>
      <c r="G335" s="255"/>
      <c r="H335" s="256" t="s">
        <v>1</v>
      </c>
      <c r="I335" s="258"/>
      <c r="J335" s="255"/>
      <c r="K335" s="255"/>
      <c r="L335" s="259"/>
      <c r="M335" s="260"/>
      <c r="N335" s="261"/>
      <c r="O335" s="261"/>
      <c r="P335" s="261"/>
      <c r="Q335" s="261"/>
      <c r="R335" s="261"/>
      <c r="S335" s="261"/>
      <c r="T335" s="262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3" t="s">
        <v>131</v>
      </c>
      <c r="AU335" s="263" t="s">
        <v>87</v>
      </c>
      <c r="AV335" s="15" t="s">
        <v>83</v>
      </c>
      <c r="AW335" s="15" t="s">
        <v>34</v>
      </c>
      <c r="AX335" s="15" t="s">
        <v>78</v>
      </c>
      <c r="AY335" s="263" t="s">
        <v>122</v>
      </c>
    </row>
    <row r="336" s="13" customFormat="1">
      <c r="A336" s="13"/>
      <c r="B336" s="231"/>
      <c r="C336" s="232"/>
      <c r="D336" s="233" t="s">
        <v>131</v>
      </c>
      <c r="E336" s="234" t="s">
        <v>1</v>
      </c>
      <c r="F336" s="235" t="s">
        <v>491</v>
      </c>
      <c r="G336" s="232"/>
      <c r="H336" s="236">
        <v>8.4000000000000004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131</v>
      </c>
      <c r="AU336" s="242" t="s">
        <v>87</v>
      </c>
      <c r="AV336" s="13" t="s">
        <v>87</v>
      </c>
      <c r="AW336" s="13" t="s">
        <v>34</v>
      </c>
      <c r="AX336" s="13" t="s">
        <v>78</v>
      </c>
      <c r="AY336" s="242" t="s">
        <v>122</v>
      </c>
    </row>
    <row r="337" s="14" customFormat="1">
      <c r="A337" s="14"/>
      <c r="B337" s="243"/>
      <c r="C337" s="244"/>
      <c r="D337" s="233" t="s">
        <v>131</v>
      </c>
      <c r="E337" s="245" t="s">
        <v>1</v>
      </c>
      <c r="F337" s="246" t="s">
        <v>144</v>
      </c>
      <c r="G337" s="244"/>
      <c r="H337" s="247">
        <v>196.80000000000001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131</v>
      </c>
      <c r="AU337" s="253" t="s">
        <v>87</v>
      </c>
      <c r="AV337" s="14" t="s">
        <v>129</v>
      </c>
      <c r="AW337" s="14" t="s">
        <v>34</v>
      </c>
      <c r="AX337" s="14" t="s">
        <v>83</v>
      </c>
      <c r="AY337" s="253" t="s">
        <v>122</v>
      </c>
    </row>
    <row r="338" s="2" customFormat="1" ht="33" customHeight="1">
      <c r="A338" s="38"/>
      <c r="B338" s="39"/>
      <c r="C338" s="218" t="s">
        <v>492</v>
      </c>
      <c r="D338" s="218" t="s">
        <v>124</v>
      </c>
      <c r="E338" s="219" t="s">
        <v>493</v>
      </c>
      <c r="F338" s="220" t="s">
        <v>494</v>
      </c>
      <c r="G338" s="221" t="s">
        <v>127</v>
      </c>
      <c r="H338" s="222">
        <v>53</v>
      </c>
      <c r="I338" s="223"/>
      <c r="J338" s="224">
        <f>ROUND(I338*H338,2)</f>
        <v>0</v>
      </c>
      <c r="K338" s="220" t="s">
        <v>128</v>
      </c>
      <c r="L338" s="44"/>
      <c r="M338" s="225" t="s">
        <v>1</v>
      </c>
      <c r="N338" s="226" t="s">
        <v>43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129</v>
      </c>
      <c r="AT338" s="229" t="s">
        <v>124</v>
      </c>
      <c r="AU338" s="229" t="s">
        <v>87</v>
      </c>
      <c r="AY338" s="17" t="s">
        <v>122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83</v>
      </c>
      <c r="BK338" s="230">
        <f>ROUND(I338*H338,2)</f>
        <v>0</v>
      </c>
      <c r="BL338" s="17" t="s">
        <v>129</v>
      </c>
      <c r="BM338" s="229" t="s">
        <v>495</v>
      </c>
    </row>
    <row r="339" s="13" customFormat="1">
      <c r="A339" s="13"/>
      <c r="B339" s="231"/>
      <c r="C339" s="232"/>
      <c r="D339" s="233" t="s">
        <v>131</v>
      </c>
      <c r="E339" s="234" t="s">
        <v>1</v>
      </c>
      <c r="F339" s="235" t="s">
        <v>141</v>
      </c>
      <c r="G339" s="232"/>
      <c r="H339" s="236">
        <v>53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131</v>
      </c>
      <c r="AU339" s="242" t="s">
        <v>87</v>
      </c>
      <c r="AV339" s="13" t="s">
        <v>87</v>
      </c>
      <c r="AW339" s="13" t="s">
        <v>34</v>
      </c>
      <c r="AX339" s="13" t="s">
        <v>83</v>
      </c>
      <c r="AY339" s="242" t="s">
        <v>122</v>
      </c>
    </row>
    <row r="340" s="2" customFormat="1" ht="49.05" customHeight="1">
      <c r="A340" s="38"/>
      <c r="B340" s="39"/>
      <c r="C340" s="218" t="s">
        <v>496</v>
      </c>
      <c r="D340" s="218" t="s">
        <v>124</v>
      </c>
      <c r="E340" s="219" t="s">
        <v>497</v>
      </c>
      <c r="F340" s="220" t="s">
        <v>498</v>
      </c>
      <c r="G340" s="221" t="s">
        <v>127</v>
      </c>
      <c r="H340" s="222">
        <v>210.44999999999999</v>
      </c>
      <c r="I340" s="223"/>
      <c r="J340" s="224">
        <f>ROUND(I340*H340,2)</f>
        <v>0</v>
      </c>
      <c r="K340" s="220" t="s">
        <v>128</v>
      </c>
      <c r="L340" s="44"/>
      <c r="M340" s="225" t="s">
        <v>1</v>
      </c>
      <c r="N340" s="226" t="s">
        <v>43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129</v>
      </c>
      <c r="AT340" s="229" t="s">
        <v>124</v>
      </c>
      <c r="AU340" s="229" t="s">
        <v>87</v>
      </c>
      <c r="AY340" s="17" t="s">
        <v>122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83</v>
      </c>
      <c r="BK340" s="230">
        <f>ROUND(I340*H340,2)</f>
        <v>0</v>
      </c>
      <c r="BL340" s="17" t="s">
        <v>129</v>
      </c>
      <c r="BM340" s="229" t="s">
        <v>499</v>
      </c>
    </row>
    <row r="341" s="15" customFormat="1">
      <c r="A341" s="15"/>
      <c r="B341" s="254"/>
      <c r="C341" s="255"/>
      <c r="D341" s="233" t="s">
        <v>131</v>
      </c>
      <c r="E341" s="256" t="s">
        <v>1</v>
      </c>
      <c r="F341" s="257" t="s">
        <v>155</v>
      </c>
      <c r="G341" s="255"/>
      <c r="H341" s="256" t="s">
        <v>1</v>
      </c>
      <c r="I341" s="258"/>
      <c r="J341" s="255"/>
      <c r="K341" s="255"/>
      <c r="L341" s="259"/>
      <c r="M341" s="260"/>
      <c r="N341" s="261"/>
      <c r="O341" s="261"/>
      <c r="P341" s="261"/>
      <c r="Q341" s="261"/>
      <c r="R341" s="261"/>
      <c r="S341" s="261"/>
      <c r="T341" s="262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3" t="s">
        <v>131</v>
      </c>
      <c r="AU341" s="263" t="s">
        <v>87</v>
      </c>
      <c r="AV341" s="15" t="s">
        <v>83</v>
      </c>
      <c r="AW341" s="15" t="s">
        <v>34</v>
      </c>
      <c r="AX341" s="15" t="s">
        <v>78</v>
      </c>
      <c r="AY341" s="263" t="s">
        <v>122</v>
      </c>
    </row>
    <row r="342" s="13" customFormat="1">
      <c r="A342" s="13"/>
      <c r="B342" s="231"/>
      <c r="C342" s="232"/>
      <c r="D342" s="233" t="s">
        <v>131</v>
      </c>
      <c r="E342" s="234" t="s">
        <v>1</v>
      </c>
      <c r="F342" s="235" t="s">
        <v>500</v>
      </c>
      <c r="G342" s="232"/>
      <c r="H342" s="236">
        <v>13.800000000000001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131</v>
      </c>
      <c r="AU342" s="242" t="s">
        <v>87</v>
      </c>
      <c r="AV342" s="13" t="s">
        <v>87</v>
      </c>
      <c r="AW342" s="13" t="s">
        <v>34</v>
      </c>
      <c r="AX342" s="13" t="s">
        <v>78</v>
      </c>
      <c r="AY342" s="242" t="s">
        <v>122</v>
      </c>
    </row>
    <row r="343" s="13" customFormat="1">
      <c r="A343" s="13"/>
      <c r="B343" s="231"/>
      <c r="C343" s="232"/>
      <c r="D343" s="233" t="s">
        <v>131</v>
      </c>
      <c r="E343" s="234" t="s">
        <v>1</v>
      </c>
      <c r="F343" s="235" t="s">
        <v>501</v>
      </c>
      <c r="G343" s="232"/>
      <c r="H343" s="236">
        <v>90.099999999999994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131</v>
      </c>
      <c r="AU343" s="242" t="s">
        <v>87</v>
      </c>
      <c r="AV343" s="13" t="s">
        <v>87</v>
      </c>
      <c r="AW343" s="13" t="s">
        <v>34</v>
      </c>
      <c r="AX343" s="13" t="s">
        <v>78</v>
      </c>
      <c r="AY343" s="242" t="s">
        <v>122</v>
      </c>
    </row>
    <row r="344" s="13" customFormat="1">
      <c r="A344" s="13"/>
      <c r="B344" s="231"/>
      <c r="C344" s="232"/>
      <c r="D344" s="233" t="s">
        <v>131</v>
      </c>
      <c r="E344" s="234" t="s">
        <v>1</v>
      </c>
      <c r="F344" s="235" t="s">
        <v>502</v>
      </c>
      <c r="G344" s="232"/>
      <c r="H344" s="236">
        <v>78.200000000000003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131</v>
      </c>
      <c r="AU344" s="242" t="s">
        <v>87</v>
      </c>
      <c r="AV344" s="13" t="s">
        <v>87</v>
      </c>
      <c r="AW344" s="13" t="s">
        <v>34</v>
      </c>
      <c r="AX344" s="13" t="s">
        <v>78</v>
      </c>
      <c r="AY344" s="242" t="s">
        <v>122</v>
      </c>
    </row>
    <row r="345" s="13" customFormat="1">
      <c r="A345" s="13"/>
      <c r="B345" s="231"/>
      <c r="C345" s="232"/>
      <c r="D345" s="233" t="s">
        <v>131</v>
      </c>
      <c r="E345" s="234" t="s">
        <v>1</v>
      </c>
      <c r="F345" s="235" t="s">
        <v>503</v>
      </c>
      <c r="G345" s="232"/>
      <c r="H345" s="236">
        <v>19.550000000000001</v>
      </c>
      <c r="I345" s="237"/>
      <c r="J345" s="232"/>
      <c r="K345" s="232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131</v>
      </c>
      <c r="AU345" s="242" t="s">
        <v>87</v>
      </c>
      <c r="AV345" s="13" t="s">
        <v>87</v>
      </c>
      <c r="AW345" s="13" t="s">
        <v>34</v>
      </c>
      <c r="AX345" s="13" t="s">
        <v>78</v>
      </c>
      <c r="AY345" s="242" t="s">
        <v>122</v>
      </c>
    </row>
    <row r="346" s="15" customFormat="1">
      <c r="A346" s="15"/>
      <c r="B346" s="254"/>
      <c r="C346" s="255"/>
      <c r="D346" s="233" t="s">
        <v>131</v>
      </c>
      <c r="E346" s="256" t="s">
        <v>1</v>
      </c>
      <c r="F346" s="257" t="s">
        <v>182</v>
      </c>
      <c r="G346" s="255"/>
      <c r="H346" s="256" t="s">
        <v>1</v>
      </c>
      <c r="I346" s="258"/>
      <c r="J346" s="255"/>
      <c r="K346" s="255"/>
      <c r="L346" s="259"/>
      <c r="M346" s="260"/>
      <c r="N346" s="261"/>
      <c r="O346" s="261"/>
      <c r="P346" s="261"/>
      <c r="Q346" s="261"/>
      <c r="R346" s="261"/>
      <c r="S346" s="261"/>
      <c r="T346" s="26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3" t="s">
        <v>131</v>
      </c>
      <c r="AU346" s="263" t="s">
        <v>87</v>
      </c>
      <c r="AV346" s="15" t="s">
        <v>83</v>
      </c>
      <c r="AW346" s="15" t="s">
        <v>34</v>
      </c>
      <c r="AX346" s="15" t="s">
        <v>78</v>
      </c>
      <c r="AY346" s="263" t="s">
        <v>122</v>
      </c>
    </row>
    <row r="347" s="13" customFormat="1">
      <c r="A347" s="13"/>
      <c r="B347" s="231"/>
      <c r="C347" s="232"/>
      <c r="D347" s="233" t="s">
        <v>131</v>
      </c>
      <c r="E347" s="234" t="s">
        <v>1</v>
      </c>
      <c r="F347" s="235" t="s">
        <v>504</v>
      </c>
      <c r="G347" s="232"/>
      <c r="H347" s="236">
        <v>8.8000000000000007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131</v>
      </c>
      <c r="AU347" s="242" t="s">
        <v>87</v>
      </c>
      <c r="AV347" s="13" t="s">
        <v>87</v>
      </c>
      <c r="AW347" s="13" t="s">
        <v>34</v>
      </c>
      <c r="AX347" s="13" t="s">
        <v>78</v>
      </c>
      <c r="AY347" s="242" t="s">
        <v>122</v>
      </c>
    </row>
    <row r="348" s="14" customFormat="1">
      <c r="A348" s="14"/>
      <c r="B348" s="243"/>
      <c r="C348" s="244"/>
      <c r="D348" s="233" t="s">
        <v>131</v>
      </c>
      <c r="E348" s="245" t="s">
        <v>1</v>
      </c>
      <c r="F348" s="246" t="s">
        <v>144</v>
      </c>
      <c r="G348" s="244"/>
      <c r="H348" s="247">
        <v>210.44999999999999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131</v>
      </c>
      <c r="AU348" s="253" t="s">
        <v>87</v>
      </c>
      <c r="AV348" s="14" t="s">
        <v>129</v>
      </c>
      <c r="AW348" s="14" t="s">
        <v>34</v>
      </c>
      <c r="AX348" s="14" t="s">
        <v>83</v>
      </c>
      <c r="AY348" s="253" t="s">
        <v>122</v>
      </c>
    </row>
    <row r="349" s="2" customFormat="1" ht="49.05" customHeight="1">
      <c r="A349" s="38"/>
      <c r="B349" s="39"/>
      <c r="C349" s="218" t="s">
        <v>505</v>
      </c>
      <c r="D349" s="218" t="s">
        <v>124</v>
      </c>
      <c r="E349" s="219" t="s">
        <v>506</v>
      </c>
      <c r="F349" s="220" t="s">
        <v>507</v>
      </c>
      <c r="G349" s="221" t="s">
        <v>127</v>
      </c>
      <c r="H349" s="222">
        <v>16.550000000000001</v>
      </c>
      <c r="I349" s="223"/>
      <c r="J349" s="224">
        <f>ROUND(I349*H349,2)</f>
        <v>0</v>
      </c>
      <c r="K349" s="220" t="s">
        <v>128</v>
      </c>
      <c r="L349" s="44"/>
      <c r="M349" s="225" t="s">
        <v>1</v>
      </c>
      <c r="N349" s="226" t="s">
        <v>43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129</v>
      </c>
      <c r="AT349" s="229" t="s">
        <v>124</v>
      </c>
      <c r="AU349" s="229" t="s">
        <v>87</v>
      </c>
      <c r="AY349" s="17" t="s">
        <v>122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83</v>
      </c>
      <c r="BK349" s="230">
        <f>ROUND(I349*H349,2)</f>
        <v>0</v>
      </c>
      <c r="BL349" s="17" t="s">
        <v>129</v>
      </c>
      <c r="BM349" s="229" t="s">
        <v>508</v>
      </c>
    </row>
    <row r="350" s="15" customFormat="1">
      <c r="A350" s="15"/>
      <c r="B350" s="254"/>
      <c r="C350" s="255"/>
      <c r="D350" s="233" t="s">
        <v>131</v>
      </c>
      <c r="E350" s="256" t="s">
        <v>1</v>
      </c>
      <c r="F350" s="257" t="s">
        <v>155</v>
      </c>
      <c r="G350" s="255"/>
      <c r="H350" s="256" t="s">
        <v>1</v>
      </c>
      <c r="I350" s="258"/>
      <c r="J350" s="255"/>
      <c r="K350" s="255"/>
      <c r="L350" s="259"/>
      <c r="M350" s="260"/>
      <c r="N350" s="261"/>
      <c r="O350" s="261"/>
      <c r="P350" s="261"/>
      <c r="Q350" s="261"/>
      <c r="R350" s="261"/>
      <c r="S350" s="261"/>
      <c r="T350" s="26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3" t="s">
        <v>131</v>
      </c>
      <c r="AU350" s="263" t="s">
        <v>87</v>
      </c>
      <c r="AV350" s="15" t="s">
        <v>83</v>
      </c>
      <c r="AW350" s="15" t="s">
        <v>34</v>
      </c>
      <c r="AX350" s="15" t="s">
        <v>78</v>
      </c>
      <c r="AY350" s="263" t="s">
        <v>122</v>
      </c>
    </row>
    <row r="351" s="13" customFormat="1">
      <c r="A351" s="13"/>
      <c r="B351" s="231"/>
      <c r="C351" s="232"/>
      <c r="D351" s="233" t="s">
        <v>131</v>
      </c>
      <c r="E351" s="234" t="s">
        <v>1</v>
      </c>
      <c r="F351" s="235" t="s">
        <v>176</v>
      </c>
      <c r="G351" s="232"/>
      <c r="H351" s="236">
        <v>16.550000000000001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131</v>
      </c>
      <c r="AU351" s="242" t="s">
        <v>87</v>
      </c>
      <c r="AV351" s="13" t="s">
        <v>87</v>
      </c>
      <c r="AW351" s="13" t="s">
        <v>34</v>
      </c>
      <c r="AX351" s="13" t="s">
        <v>83</v>
      </c>
      <c r="AY351" s="242" t="s">
        <v>122</v>
      </c>
    </row>
    <row r="352" s="2" customFormat="1" ht="49.05" customHeight="1">
      <c r="A352" s="38"/>
      <c r="B352" s="39"/>
      <c r="C352" s="218" t="s">
        <v>509</v>
      </c>
      <c r="D352" s="218" t="s">
        <v>124</v>
      </c>
      <c r="E352" s="219" t="s">
        <v>510</v>
      </c>
      <c r="F352" s="220" t="s">
        <v>511</v>
      </c>
      <c r="G352" s="221" t="s">
        <v>127</v>
      </c>
      <c r="H352" s="222">
        <v>239.84999999999999</v>
      </c>
      <c r="I352" s="223"/>
      <c r="J352" s="224">
        <f>ROUND(I352*H352,2)</f>
        <v>0</v>
      </c>
      <c r="K352" s="220" t="s">
        <v>128</v>
      </c>
      <c r="L352" s="44"/>
      <c r="M352" s="225" t="s">
        <v>1</v>
      </c>
      <c r="N352" s="226" t="s">
        <v>43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129</v>
      </c>
      <c r="AT352" s="229" t="s">
        <v>124</v>
      </c>
      <c r="AU352" s="229" t="s">
        <v>87</v>
      </c>
      <c r="AY352" s="17" t="s">
        <v>122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83</v>
      </c>
      <c r="BK352" s="230">
        <f>ROUND(I352*H352,2)</f>
        <v>0</v>
      </c>
      <c r="BL352" s="17" t="s">
        <v>129</v>
      </c>
      <c r="BM352" s="229" t="s">
        <v>512</v>
      </c>
    </row>
    <row r="353" s="13" customFormat="1">
      <c r="A353" s="13"/>
      <c r="B353" s="231"/>
      <c r="C353" s="232"/>
      <c r="D353" s="233" t="s">
        <v>131</v>
      </c>
      <c r="E353" s="234" t="s">
        <v>1</v>
      </c>
      <c r="F353" s="235" t="s">
        <v>513</v>
      </c>
      <c r="G353" s="232"/>
      <c r="H353" s="236">
        <v>223.59999999999999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131</v>
      </c>
      <c r="AU353" s="242" t="s">
        <v>87</v>
      </c>
      <c r="AV353" s="13" t="s">
        <v>87</v>
      </c>
      <c r="AW353" s="13" t="s">
        <v>34</v>
      </c>
      <c r="AX353" s="13" t="s">
        <v>78</v>
      </c>
      <c r="AY353" s="242" t="s">
        <v>122</v>
      </c>
    </row>
    <row r="354" s="13" customFormat="1">
      <c r="A354" s="13"/>
      <c r="B354" s="231"/>
      <c r="C354" s="232"/>
      <c r="D354" s="233" t="s">
        <v>131</v>
      </c>
      <c r="E354" s="234" t="s">
        <v>1</v>
      </c>
      <c r="F354" s="235" t="s">
        <v>514</v>
      </c>
      <c r="G354" s="232"/>
      <c r="H354" s="236">
        <v>16.25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131</v>
      </c>
      <c r="AU354" s="242" t="s">
        <v>87</v>
      </c>
      <c r="AV354" s="13" t="s">
        <v>87</v>
      </c>
      <c r="AW354" s="13" t="s">
        <v>34</v>
      </c>
      <c r="AX354" s="13" t="s">
        <v>78</v>
      </c>
      <c r="AY354" s="242" t="s">
        <v>122</v>
      </c>
    </row>
    <row r="355" s="14" customFormat="1">
      <c r="A355" s="14"/>
      <c r="B355" s="243"/>
      <c r="C355" s="244"/>
      <c r="D355" s="233" t="s">
        <v>131</v>
      </c>
      <c r="E355" s="245" t="s">
        <v>1</v>
      </c>
      <c r="F355" s="246" t="s">
        <v>144</v>
      </c>
      <c r="G355" s="244"/>
      <c r="H355" s="247">
        <v>239.84999999999999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131</v>
      </c>
      <c r="AU355" s="253" t="s">
        <v>87</v>
      </c>
      <c r="AV355" s="14" t="s">
        <v>129</v>
      </c>
      <c r="AW355" s="14" t="s">
        <v>34</v>
      </c>
      <c r="AX355" s="14" t="s">
        <v>83</v>
      </c>
      <c r="AY355" s="253" t="s">
        <v>122</v>
      </c>
    </row>
    <row r="356" s="2" customFormat="1" ht="37.8" customHeight="1">
      <c r="A356" s="38"/>
      <c r="B356" s="39"/>
      <c r="C356" s="218" t="s">
        <v>515</v>
      </c>
      <c r="D356" s="218" t="s">
        <v>124</v>
      </c>
      <c r="E356" s="219" t="s">
        <v>516</v>
      </c>
      <c r="F356" s="220" t="s">
        <v>517</v>
      </c>
      <c r="G356" s="221" t="s">
        <v>127</v>
      </c>
      <c r="H356" s="222">
        <v>88.5</v>
      </c>
      <c r="I356" s="223"/>
      <c r="J356" s="224">
        <f>ROUND(I356*H356,2)</f>
        <v>0</v>
      </c>
      <c r="K356" s="220" t="s">
        <v>128</v>
      </c>
      <c r="L356" s="44"/>
      <c r="M356" s="225" t="s">
        <v>1</v>
      </c>
      <c r="N356" s="226" t="s">
        <v>43</v>
      </c>
      <c r="O356" s="91"/>
      <c r="P356" s="227">
        <f>O356*H356</f>
        <v>0</v>
      </c>
      <c r="Q356" s="227">
        <v>0.30651479999999998</v>
      </c>
      <c r="R356" s="227">
        <f>Q356*H356</f>
        <v>27.126559799999999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129</v>
      </c>
      <c r="AT356" s="229" t="s">
        <v>124</v>
      </c>
      <c r="AU356" s="229" t="s">
        <v>87</v>
      </c>
      <c r="AY356" s="17" t="s">
        <v>122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83</v>
      </c>
      <c r="BK356" s="230">
        <f>ROUND(I356*H356,2)</f>
        <v>0</v>
      </c>
      <c r="BL356" s="17" t="s">
        <v>129</v>
      </c>
      <c r="BM356" s="229" t="s">
        <v>518</v>
      </c>
    </row>
    <row r="357" s="13" customFormat="1">
      <c r="A357" s="13"/>
      <c r="B357" s="231"/>
      <c r="C357" s="232"/>
      <c r="D357" s="233" t="s">
        <v>131</v>
      </c>
      <c r="E357" s="234" t="s">
        <v>1</v>
      </c>
      <c r="F357" s="235" t="s">
        <v>519</v>
      </c>
      <c r="G357" s="232"/>
      <c r="H357" s="236">
        <v>68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131</v>
      </c>
      <c r="AU357" s="242" t="s">
        <v>87</v>
      </c>
      <c r="AV357" s="13" t="s">
        <v>87</v>
      </c>
      <c r="AW357" s="13" t="s">
        <v>34</v>
      </c>
      <c r="AX357" s="13" t="s">
        <v>78</v>
      </c>
      <c r="AY357" s="242" t="s">
        <v>122</v>
      </c>
    </row>
    <row r="358" s="13" customFormat="1">
      <c r="A358" s="13"/>
      <c r="B358" s="231"/>
      <c r="C358" s="232"/>
      <c r="D358" s="233" t="s">
        <v>131</v>
      </c>
      <c r="E358" s="234" t="s">
        <v>1</v>
      </c>
      <c r="F358" s="235" t="s">
        <v>520</v>
      </c>
      <c r="G358" s="232"/>
      <c r="H358" s="236">
        <v>20.5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131</v>
      </c>
      <c r="AU358" s="242" t="s">
        <v>87</v>
      </c>
      <c r="AV358" s="13" t="s">
        <v>87</v>
      </c>
      <c r="AW358" s="13" t="s">
        <v>34</v>
      </c>
      <c r="AX358" s="13" t="s">
        <v>78</v>
      </c>
      <c r="AY358" s="242" t="s">
        <v>122</v>
      </c>
    </row>
    <row r="359" s="14" customFormat="1">
      <c r="A359" s="14"/>
      <c r="B359" s="243"/>
      <c r="C359" s="244"/>
      <c r="D359" s="233" t="s">
        <v>131</v>
      </c>
      <c r="E359" s="245" t="s">
        <v>1</v>
      </c>
      <c r="F359" s="246" t="s">
        <v>144</v>
      </c>
      <c r="G359" s="244"/>
      <c r="H359" s="247">
        <v>88.5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131</v>
      </c>
      <c r="AU359" s="253" t="s">
        <v>87</v>
      </c>
      <c r="AV359" s="14" t="s">
        <v>129</v>
      </c>
      <c r="AW359" s="14" t="s">
        <v>34</v>
      </c>
      <c r="AX359" s="14" t="s">
        <v>83</v>
      </c>
      <c r="AY359" s="253" t="s">
        <v>122</v>
      </c>
    </row>
    <row r="360" s="2" customFormat="1" ht="37.8" customHeight="1">
      <c r="A360" s="38"/>
      <c r="B360" s="39"/>
      <c r="C360" s="218" t="s">
        <v>521</v>
      </c>
      <c r="D360" s="218" t="s">
        <v>124</v>
      </c>
      <c r="E360" s="219" t="s">
        <v>522</v>
      </c>
      <c r="F360" s="220" t="s">
        <v>523</v>
      </c>
      <c r="G360" s="221" t="s">
        <v>127</v>
      </c>
      <c r="H360" s="222">
        <v>425.55000000000001</v>
      </c>
      <c r="I360" s="223"/>
      <c r="J360" s="224">
        <f>ROUND(I360*H360,2)</f>
        <v>0</v>
      </c>
      <c r="K360" s="220" t="s">
        <v>128</v>
      </c>
      <c r="L360" s="44"/>
      <c r="M360" s="225" t="s">
        <v>1</v>
      </c>
      <c r="N360" s="226" t="s">
        <v>43</v>
      </c>
      <c r="O360" s="91"/>
      <c r="P360" s="227">
        <f>O360*H360</f>
        <v>0</v>
      </c>
      <c r="Q360" s="227">
        <v>0.33205770000000001</v>
      </c>
      <c r="R360" s="227">
        <f>Q360*H360</f>
        <v>141.30715423500001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129</v>
      </c>
      <c r="AT360" s="229" t="s">
        <v>124</v>
      </c>
      <c r="AU360" s="229" t="s">
        <v>87</v>
      </c>
      <c r="AY360" s="17" t="s">
        <v>122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83</v>
      </c>
      <c r="BK360" s="230">
        <f>ROUND(I360*H360,2)</f>
        <v>0</v>
      </c>
      <c r="BL360" s="17" t="s">
        <v>129</v>
      </c>
      <c r="BM360" s="229" t="s">
        <v>524</v>
      </c>
    </row>
    <row r="361" s="15" customFormat="1">
      <c r="A361" s="15"/>
      <c r="B361" s="254"/>
      <c r="C361" s="255"/>
      <c r="D361" s="233" t="s">
        <v>131</v>
      </c>
      <c r="E361" s="256" t="s">
        <v>1</v>
      </c>
      <c r="F361" s="257" t="s">
        <v>155</v>
      </c>
      <c r="G361" s="255"/>
      <c r="H361" s="256" t="s">
        <v>1</v>
      </c>
      <c r="I361" s="258"/>
      <c r="J361" s="255"/>
      <c r="K361" s="255"/>
      <c r="L361" s="259"/>
      <c r="M361" s="260"/>
      <c r="N361" s="261"/>
      <c r="O361" s="261"/>
      <c r="P361" s="261"/>
      <c r="Q361" s="261"/>
      <c r="R361" s="261"/>
      <c r="S361" s="261"/>
      <c r="T361" s="26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3" t="s">
        <v>131</v>
      </c>
      <c r="AU361" s="263" t="s">
        <v>87</v>
      </c>
      <c r="AV361" s="15" t="s">
        <v>83</v>
      </c>
      <c r="AW361" s="15" t="s">
        <v>34</v>
      </c>
      <c r="AX361" s="15" t="s">
        <v>78</v>
      </c>
      <c r="AY361" s="263" t="s">
        <v>122</v>
      </c>
    </row>
    <row r="362" s="13" customFormat="1">
      <c r="A362" s="13"/>
      <c r="B362" s="231"/>
      <c r="C362" s="232"/>
      <c r="D362" s="233" t="s">
        <v>131</v>
      </c>
      <c r="E362" s="234" t="s">
        <v>1</v>
      </c>
      <c r="F362" s="235" t="s">
        <v>176</v>
      </c>
      <c r="G362" s="232"/>
      <c r="H362" s="236">
        <v>16.550000000000001</v>
      </c>
      <c r="I362" s="237"/>
      <c r="J362" s="232"/>
      <c r="K362" s="232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131</v>
      </c>
      <c r="AU362" s="242" t="s">
        <v>87</v>
      </c>
      <c r="AV362" s="13" t="s">
        <v>87</v>
      </c>
      <c r="AW362" s="13" t="s">
        <v>34</v>
      </c>
      <c r="AX362" s="13" t="s">
        <v>78</v>
      </c>
      <c r="AY362" s="242" t="s">
        <v>122</v>
      </c>
    </row>
    <row r="363" s="13" customFormat="1">
      <c r="A363" s="13"/>
      <c r="B363" s="231"/>
      <c r="C363" s="232"/>
      <c r="D363" s="233" t="s">
        <v>131</v>
      </c>
      <c r="E363" s="234" t="s">
        <v>1</v>
      </c>
      <c r="F363" s="235" t="s">
        <v>525</v>
      </c>
      <c r="G363" s="232"/>
      <c r="H363" s="236">
        <v>11.4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131</v>
      </c>
      <c r="AU363" s="242" t="s">
        <v>87</v>
      </c>
      <c r="AV363" s="13" t="s">
        <v>87</v>
      </c>
      <c r="AW363" s="13" t="s">
        <v>34</v>
      </c>
      <c r="AX363" s="13" t="s">
        <v>78</v>
      </c>
      <c r="AY363" s="242" t="s">
        <v>122</v>
      </c>
    </row>
    <row r="364" s="13" customFormat="1">
      <c r="A364" s="13"/>
      <c r="B364" s="231"/>
      <c r="C364" s="232"/>
      <c r="D364" s="233" t="s">
        <v>131</v>
      </c>
      <c r="E364" s="234" t="s">
        <v>1</v>
      </c>
      <c r="F364" s="235" t="s">
        <v>526</v>
      </c>
      <c r="G364" s="232"/>
      <c r="H364" s="236">
        <v>79.5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131</v>
      </c>
      <c r="AU364" s="242" t="s">
        <v>87</v>
      </c>
      <c r="AV364" s="13" t="s">
        <v>87</v>
      </c>
      <c r="AW364" s="13" t="s">
        <v>34</v>
      </c>
      <c r="AX364" s="13" t="s">
        <v>78</v>
      </c>
      <c r="AY364" s="242" t="s">
        <v>122</v>
      </c>
    </row>
    <row r="365" s="13" customFormat="1">
      <c r="A365" s="13"/>
      <c r="B365" s="231"/>
      <c r="C365" s="232"/>
      <c r="D365" s="233" t="s">
        <v>131</v>
      </c>
      <c r="E365" s="234" t="s">
        <v>1</v>
      </c>
      <c r="F365" s="235" t="s">
        <v>527</v>
      </c>
      <c r="G365" s="232"/>
      <c r="H365" s="236">
        <v>64.599999999999994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131</v>
      </c>
      <c r="AU365" s="242" t="s">
        <v>87</v>
      </c>
      <c r="AV365" s="13" t="s">
        <v>87</v>
      </c>
      <c r="AW365" s="13" t="s">
        <v>34</v>
      </c>
      <c r="AX365" s="13" t="s">
        <v>78</v>
      </c>
      <c r="AY365" s="242" t="s">
        <v>122</v>
      </c>
    </row>
    <row r="366" s="13" customFormat="1">
      <c r="A366" s="13"/>
      <c r="B366" s="231"/>
      <c r="C366" s="232"/>
      <c r="D366" s="233" t="s">
        <v>131</v>
      </c>
      <c r="E366" s="234" t="s">
        <v>1</v>
      </c>
      <c r="F366" s="235" t="s">
        <v>528</v>
      </c>
      <c r="G366" s="232"/>
      <c r="H366" s="236">
        <v>52.700000000000003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131</v>
      </c>
      <c r="AU366" s="242" t="s">
        <v>87</v>
      </c>
      <c r="AV366" s="13" t="s">
        <v>87</v>
      </c>
      <c r="AW366" s="13" t="s">
        <v>34</v>
      </c>
      <c r="AX366" s="13" t="s">
        <v>78</v>
      </c>
      <c r="AY366" s="242" t="s">
        <v>122</v>
      </c>
    </row>
    <row r="367" s="13" customFormat="1">
      <c r="A367" s="13"/>
      <c r="B367" s="231"/>
      <c r="C367" s="232"/>
      <c r="D367" s="233" t="s">
        <v>131</v>
      </c>
      <c r="E367" s="234" t="s">
        <v>1</v>
      </c>
      <c r="F367" s="235" t="s">
        <v>529</v>
      </c>
      <c r="G367" s="232"/>
      <c r="H367" s="236">
        <v>180.59999999999999</v>
      </c>
      <c r="I367" s="237"/>
      <c r="J367" s="232"/>
      <c r="K367" s="232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131</v>
      </c>
      <c r="AU367" s="242" t="s">
        <v>87</v>
      </c>
      <c r="AV367" s="13" t="s">
        <v>87</v>
      </c>
      <c r="AW367" s="13" t="s">
        <v>34</v>
      </c>
      <c r="AX367" s="13" t="s">
        <v>78</v>
      </c>
      <c r="AY367" s="242" t="s">
        <v>122</v>
      </c>
    </row>
    <row r="368" s="15" customFormat="1">
      <c r="A368" s="15"/>
      <c r="B368" s="254"/>
      <c r="C368" s="255"/>
      <c r="D368" s="233" t="s">
        <v>131</v>
      </c>
      <c r="E368" s="256" t="s">
        <v>1</v>
      </c>
      <c r="F368" s="257" t="s">
        <v>159</v>
      </c>
      <c r="G368" s="255"/>
      <c r="H368" s="256" t="s">
        <v>1</v>
      </c>
      <c r="I368" s="258"/>
      <c r="J368" s="255"/>
      <c r="K368" s="255"/>
      <c r="L368" s="259"/>
      <c r="M368" s="260"/>
      <c r="N368" s="261"/>
      <c r="O368" s="261"/>
      <c r="P368" s="261"/>
      <c r="Q368" s="261"/>
      <c r="R368" s="261"/>
      <c r="S368" s="261"/>
      <c r="T368" s="262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3" t="s">
        <v>131</v>
      </c>
      <c r="AU368" s="263" t="s">
        <v>87</v>
      </c>
      <c r="AV368" s="15" t="s">
        <v>83</v>
      </c>
      <c r="AW368" s="15" t="s">
        <v>34</v>
      </c>
      <c r="AX368" s="15" t="s">
        <v>78</v>
      </c>
      <c r="AY368" s="263" t="s">
        <v>122</v>
      </c>
    </row>
    <row r="369" s="13" customFormat="1">
      <c r="A369" s="13"/>
      <c r="B369" s="231"/>
      <c r="C369" s="232"/>
      <c r="D369" s="233" t="s">
        <v>131</v>
      </c>
      <c r="E369" s="234" t="s">
        <v>1</v>
      </c>
      <c r="F369" s="235" t="s">
        <v>183</v>
      </c>
      <c r="G369" s="232"/>
      <c r="H369" s="236">
        <v>7.2000000000000002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131</v>
      </c>
      <c r="AU369" s="242" t="s">
        <v>87</v>
      </c>
      <c r="AV369" s="13" t="s">
        <v>87</v>
      </c>
      <c r="AW369" s="13" t="s">
        <v>34</v>
      </c>
      <c r="AX369" s="13" t="s">
        <v>78</v>
      </c>
      <c r="AY369" s="242" t="s">
        <v>122</v>
      </c>
    </row>
    <row r="370" s="13" customFormat="1">
      <c r="A370" s="13"/>
      <c r="B370" s="231"/>
      <c r="C370" s="232"/>
      <c r="D370" s="233" t="s">
        <v>131</v>
      </c>
      <c r="E370" s="234" t="s">
        <v>1</v>
      </c>
      <c r="F370" s="235" t="s">
        <v>530</v>
      </c>
      <c r="G370" s="232"/>
      <c r="H370" s="236">
        <v>13</v>
      </c>
      <c r="I370" s="237"/>
      <c r="J370" s="232"/>
      <c r="K370" s="232"/>
      <c r="L370" s="238"/>
      <c r="M370" s="239"/>
      <c r="N370" s="240"/>
      <c r="O370" s="240"/>
      <c r="P370" s="240"/>
      <c r="Q370" s="240"/>
      <c r="R370" s="240"/>
      <c r="S370" s="240"/>
      <c r="T370" s="24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2" t="s">
        <v>131</v>
      </c>
      <c r="AU370" s="242" t="s">
        <v>87</v>
      </c>
      <c r="AV370" s="13" t="s">
        <v>87</v>
      </c>
      <c r="AW370" s="13" t="s">
        <v>34</v>
      </c>
      <c r="AX370" s="13" t="s">
        <v>78</v>
      </c>
      <c r="AY370" s="242" t="s">
        <v>122</v>
      </c>
    </row>
    <row r="371" s="14" customFormat="1">
      <c r="A371" s="14"/>
      <c r="B371" s="243"/>
      <c r="C371" s="244"/>
      <c r="D371" s="233" t="s">
        <v>131</v>
      </c>
      <c r="E371" s="245" t="s">
        <v>1</v>
      </c>
      <c r="F371" s="246" t="s">
        <v>144</v>
      </c>
      <c r="G371" s="244"/>
      <c r="H371" s="247">
        <v>425.55000000000001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131</v>
      </c>
      <c r="AU371" s="253" t="s">
        <v>87</v>
      </c>
      <c r="AV371" s="14" t="s">
        <v>129</v>
      </c>
      <c r="AW371" s="14" t="s">
        <v>34</v>
      </c>
      <c r="AX371" s="14" t="s">
        <v>83</v>
      </c>
      <c r="AY371" s="253" t="s">
        <v>122</v>
      </c>
    </row>
    <row r="372" s="2" customFormat="1" ht="37.8" customHeight="1">
      <c r="A372" s="38"/>
      <c r="B372" s="39"/>
      <c r="C372" s="218" t="s">
        <v>531</v>
      </c>
      <c r="D372" s="218" t="s">
        <v>124</v>
      </c>
      <c r="E372" s="219" t="s">
        <v>532</v>
      </c>
      <c r="F372" s="220" t="s">
        <v>533</v>
      </c>
      <c r="G372" s="221" t="s">
        <v>127</v>
      </c>
      <c r="H372" s="222">
        <v>70</v>
      </c>
      <c r="I372" s="223"/>
      <c r="J372" s="224">
        <f>ROUND(I372*H372,2)</f>
        <v>0</v>
      </c>
      <c r="K372" s="220" t="s">
        <v>128</v>
      </c>
      <c r="L372" s="44"/>
      <c r="M372" s="225" t="s">
        <v>1</v>
      </c>
      <c r="N372" s="226" t="s">
        <v>43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129</v>
      </c>
      <c r="AT372" s="229" t="s">
        <v>124</v>
      </c>
      <c r="AU372" s="229" t="s">
        <v>87</v>
      </c>
      <c r="AY372" s="17" t="s">
        <v>122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83</v>
      </c>
      <c r="BK372" s="230">
        <f>ROUND(I372*H372,2)</f>
        <v>0</v>
      </c>
      <c r="BL372" s="17" t="s">
        <v>129</v>
      </c>
      <c r="BM372" s="229" t="s">
        <v>534</v>
      </c>
    </row>
    <row r="373" s="13" customFormat="1">
      <c r="A373" s="13"/>
      <c r="B373" s="231"/>
      <c r="C373" s="232"/>
      <c r="D373" s="233" t="s">
        <v>131</v>
      </c>
      <c r="E373" s="234" t="s">
        <v>1</v>
      </c>
      <c r="F373" s="235" t="s">
        <v>535</v>
      </c>
      <c r="G373" s="232"/>
      <c r="H373" s="236">
        <v>70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131</v>
      </c>
      <c r="AU373" s="242" t="s">
        <v>87</v>
      </c>
      <c r="AV373" s="13" t="s">
        <v>87</v>
      </c>
      <c r="AW373" s="13" t="s">
        <v>34</v>
      </c>
      <c r="AX373" s="13" t="s">
        <v>83</v>
      </c>
      <c r="AY373" s="242" t="s">
        <v>122</v>
      </c>
    </row>
    <row r="374" s="2" customFormat="1" ht="24.15" customHeight="1">
      <c r="A374" s="38"/>
      <c r="B374" s="39"/>
      <c r="C374" s="218" t="s">
        <v>536</v>
      </c>
      <c r="D374" s="218" t="s">
        <v>124</v>
      </c>
      <c r="E374" s="219" t="s">
        <v>537</v>
      </c>
      <c r="F374" s="220" t="s">
        <v>538</v>
      </c>
      <c r="G374" s="221" t="s">
        <v>127</v>
      </c>
      <c r="H374" s="222">
        <v>450.30000000000001</v>
      </c>
      <c r="I374" s="223"/>
      <c r="J374" s="224">
        <f>ROUND(I374*H374,2)</f>
        <v>0</v>
      </c>
      <c r="K374" s="220" t="s">
        <v>128</v>
      </c>
      <c r="L374" s="44"/>
      <c r="M374" s="225" t="s">
        <v>1</v>
      </c>
      <c r="N374" s="226" t="s">
        <v>43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129</v>
      </c>
      <c r="AT374" s="229" t="s">
        <v>124</v>
      </c>
      <c r="AU374" s="229" t="s">
        <v>87</v>
      </c>
      <c r="AY374" s="17" t="s">
        <v>122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83</v>
      </c>
      <c r="BK374" s="230">
        <f>ROUND(I374*H374,2)</f>
        <v>0</v>
      </c>
      <c r="BL374" s="17" t="s">
        <v>129</v>
      </c>
      <c r="BM374" s="229" t="s">
        <v>539</v>
      </c>
    </row>
    <row r="375" s="15" customFormat="1">
      <c r="A375" s="15"/>
      <c r="B375" s="254"/>
      <c r="C375" s="255"/>
      <c r="D375" s="233" t="s">
        <v>131</v>
      </c>
      <c r="E375" s="256" t="s">
        <v>1</v>
      </c>
      <c r="F375" s="257" t="s">
        <v>155</v>
      </c>
      <c r="G375" s="255"/>
      <c r="H375" s="256" t="s">
        <v>1</v>
      </c>
      <c r="I375" s="258"/>
      <c r="J375" s="255"/>
      <c r="K375" s="255"/>
      <c r="L375" s="259"/>
      <c r="M375" s="260"/>
      <c r="N375" s="261"/>
      <c r="O375" s="261"/>
      <c r="P375" s="261"/>
      <c r="Q375" s="261"/>
      <c r="R375" s="261"/>
      <c r="S375" s="261"/>
      <c r="T375" s="262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3" t="s">
        <v>131</v>
      </c>
      <c r="AU375" s="263" t="s">
        <v>87</v>
      </c>
      <c r="AV375" s="15" t="s">
        <v>83</v>
      </c>
      <c r="AW375" s="15" t="s">
        <v>34</v>
      </c>
      <c r="AX375" s="15" t="s">
        <v>78</v>
      </c>
      <c r="AY375" s="263" t="s">
        <v>122</v>
      </c>
    </row>
    <row r="376" s="13" customFormat="1">
      <c r="A376" s="13"/>
      <c r="B376" s="231"/>
      <c r="C376" s="232"/>
      <c r="D376" s="233" t="s">
        <v>131</v>
      </c>
      <c r="E376" s="234" t="s">
        <v>1</v>
      </c>
      <c r="F376" s="235" t="s">
        <v>500</v>
      </c>
      <c r="G376" s="232"/>
      <c r="H376" s="236">
        <v>13.800000000000001</v>
      </c>
      <c r="I376" s="237"/>
      <c r="J376" s="232"/>
      <c r="K376" s="232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131</v>
      </c>
      <c r="AU376" s="242" t="s">
        <v>87</v>
      </c>
      <c r="AV376" s="13" t="s">
        <v>87</v>
      </c>
      <c r="AW376" s="13" t="s">
        <v>34</v>
      </c>
      <c r="AX376" s="13" t="s">
        <v>78</v>
      </c>
      <c r="AY376" s="242" t="s">
        <v>122</v>
      </c>
    </row>
    <row r="377" s="13" customFormat="1">
      <c r="A377" s="13"/>
      <c r="B377" s="231"/>
      <c r="C377" s="232"/>
      <c r="D377" s="233" t="s">
        <v>131</v>
      </c>
      <c r="E377" s="234" t="s">
        <v>1</v>
      </c>
      <c r="F377" s="235" t="s">
        <v>540</v>
      </c>
      <c r="G377" s="232"/>
      <c r="H377" s="236">
        <v>223.59999999999999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131</v>
      </c>
      <c r="AU377" s="242" t="s">
        <v>87</v>
      </c>
      <c r="AV377" s="13" t="s">
        <v>87</v>
      </c>
      <c r="AW377" s="13" t="s">
        <v>34</v>
      </c>
      <c r="AX377" s="13" t="s">
        <v>78</v>
      </c>
      <c r="AY377" s="242" t="s">
        <v>122</v>
      </c>
    </row>
    <row r="378" s="13" customFormat="1">
      <c r="A378" s="13"/>
      <c r="B378" s="231"/>
      <c r="C378" s="232"/>
      <c r="D378" s="233" t="s">
        <v>131</v>
      </c>
      <c r="E378" s="234" t="s">
        <v>1</v>
      </c>
      <c r="F378" s="235" t="s">
        <v>541</v>
      </c>
      <c r="G378" s="232"/>
      <c r="H378" s="236">
        <v>90.099999999999994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131</v>
      </c>
      <c r="AU378" s="242" t="s">
        <v>87</v>
      </c>
      <c r="AV378" s="13" t="s">
        <v>87</v>
      </c>
      <c r="AW378" s="13" t="s">
        <v>34</v>
      </c>
      <c r="AX378" s="13" t="s">
        <v>78</v>
      </c>
      <c r="AY378" s="242" t="s">
        <v>122</v>
      </c>
    </row>
    <row r="379" s="13" customFormat="1">
      <c r="A379" s="13"/>
      <c r="B379" s="231"/>
      <c r="C379" s="232"/>
      <c r="D379" s="233" t="s">
        <v>131</v>
      </c>
      <c r="E379" s="234" t="s">
        <v>1</v>
      </c>
      <c r="F379" s="235" t="s">
        <v>502</v>
      </c>
      <c r="G379" s="232"/>
      <c r="H379" s="236">
        <v>78.200000000000003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131</v>
      </c>
      <c r="AU379" s="242" t="s">
        <v>87</v>
      </c>
      <c r="AV379" s="13" t="s">
        <v>87</v>
      </c>
      <c r="AW379" s="13" t="s">
        <v>34</v>
      </c>
      <c r="AX379" s="13" t="s">
        <v>78</v>
      </c>
      <c r="AY379" s="242" t="s">
        <v>122</v>
      </c>
    </row>
    <row r="380" s="13" customFormat="1">
      <c r="A380" s="13"/>
      <c r="B380" s="231"/>
      <c r="C380" s="232"/>
      <c r="D380" s="233" t="s">
        <v>131</v>
      </c>
      <c r="E380" s="234" t="s">
        <v>1</v>
      </c>
      <c r="F380" s="235" t="s">
        <v>542</v>
      </c>
      <c r="G380" s="232"/>
      <c r="H380" s="236">
        <v>19.550000000000001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131</v>
      </c>
      <c r="AU380" s="242" t="s">
        <v>87</v>
      </c>
      <c r="AV380" s="13" t="s">
        <v>87</v>
      </c>
      <c r="AW380" s="13" t="s">
        <v>34</v>
      </c>
      <c r="AX380" s="13" t="s">
        <v>78</v>
      </c>
      <c r="AY380" s="242" t="s">
        <v>122</v>
      </c>
    </row>
    <row r="381" s="15" customFormat="1">
      <c r="A381" s="15"/>
      <c r="B381" s="254"/>
      <c r="C381" s="255"/>
      <c r="D381" s="233" t="s">
        <v>131</v>
      </c>
      <c r="E381" s="256" t="s">
        <v>1</v>
      </c>
      <c r="F381" s="257" t="s">
        <v>182</v>
      </c>
      <c r="G381" s="255"/>
      <c r="H381" s="256" t="s">
        <v>1</v>
      </c>
      <c r="I381" s="258"/>
      <c r="J381" s="255"/>
      <c r="K381" s="255"/>
      <c r="L381" s="259"/>
      <c r="M381" s="260"/>
      <c r="N381" s="261"/>
      <c r="O381" s="261"/>
      <c r="P381" s="261"/>
      <c r="Q381" s="261"/>
      <c r="R381" s="261"/>
      <c r="S381" s="261"/>
      <c r="T381" s="262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3" t="s">
        <v>131</v>
      </c>
      <c r="AU381" s="263" t="s">
        <v>87</v>
      </c>
      <c r="AV381" s="15" t="s">
        <v>83</v>
      </c>
      <c r="AW381" s="15" t="s">
        <v>34</v>
      </c>
      <c r="AX381" s="15" t="s">
        <v>78</v>
      </c>
      <c r="AY381" s="263" t="s">
        <v>122</v>
      </c>
    </row>
    <row r="382" s="13" customFormat="1">
      <c r="A382" s="13"/>
      <c r="B382" s="231"/>
      <c r="C382" s="232"/>
      <c r="D382" s="233" t="s">
        <v>131</v>
      </c>
      <c r="E382" s="234" t="s">
        <v>1</v>
      </c>
      <c r="F382" s="235" t="s">
        <v>543</v>
      </c>
      <c r="G382" s="232"/>
      <c r="H382" s="236">
        <v>8.8000000000000007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131</v>
      </c>
      <c r="AU382" s="242" t="s">
        <v>87</v>
      </c>
      <c r="AV382" s="13" t="s">
        <v>87</v>
      </c>
      <c r="AW382" s="13" t="s">
        <v>34</v>
      </c>
      <c r="AX382" s="13" t="s">
        <v>78</v>
      </c>
      <c r="AY382" s="242" t="s">
        <v>122</v>
      </c>
    </row>
    <row r="383" s="13" customFormat="1">
      <c r="A383" s="13"/>
      <c r="B383" s="231"/>
      <c r="C383" s="232"/>
      <c r="D383" s="233" t="s">
        <v>131</v>
      </c>
      <c r="E383" s="234" t="s">
        <v>1</v>
      </c>
      <c r="F383" s="235" t="s">
        <v>544</v>
      </c>
      <c r="G383" s="232"/>
      <c r="H383" s="236">
        <v>16.25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131</v>
      </c>
      <c r="AU383" s="242" t="s">
        <v>87</v>
      </c>
      <c r="AV383" s="13" t="s">
        <v>87</v>
      </c>
      <c r="AW383" s="13" t="s">
        <v>34</v>
      </c>
      <c r="AX383" s="13" t="s">
        <v>78</v>
      </c>
      <c r="AY383" s="242" t="s">
        <v>122</v>
      </c>
    </row>
    <row r="384" s="14" customFormat="1">
      <c r="A384" s="14"/>
      <c r="B384" s="243"/>
      <c r="C384" s="244"/>
      <c r="D384" s="233" t="s">
        <v>131</v>
      </c>
      <c r="E384" s="245" t="s">
        <v>1</v>
      </c>
      <c r="F384" s="246" t="s">
        <v>144</v>
      </c>
      <c r="G384" s="244"/>
      <c r="H384" s="247">
        <v>450.30000000000001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131</v>
      </c>
      <c r="AU384" s="253" t="s">
        <v>87</v>
      </c>
      <c r="AV384" s="14" t="s">
        <v>129</v>
      </c>
      <c r="AW384" s="14" t="s">
        <v>34</v>
      </c>
      <c r="AX384" s="14" t="s">
        <v>83</v>
      </c>
      <c r="AY384" s="253" t="s">
        <v>122</v>
      </c>
    </row>
    <row r="385" s="2" customFormat="1" ht="24.15" customHeight="1">
      <c r="A385" s="38"/>
      <c r="B385" s="39"/>
      <c r="C385" s="218" t="s">
        <v>545</v>
      </c>
      <c r="D385" s="218" t="s">
        <v>124</v>
      </c>
      <c r="E385" s="219" t="s">
        <v>546</v>
      </c>
      <c r="F385" s="220" t="s">
        <v>547</v>
      </c>
      <c r="G385" s="221" t="s">
        <v>127</v>
      </c>
      <c r="H385" s="222">
        <v>1101.6600000000001</v>
      </c>
      <c r="I385" s="223"/>
      <c r="J385" s="224">
        <f>ROUND(I385*H385,2)</f>
        <v>0</v>
      </c>
      <c r="K385" s="220" t="s">
        <v>128</v>
      </c>
      <c r="L385" s="44"/>
      <c r="M385" s="225" t="s">
        <v>1</v>
      </c>
      <c r="N385" s="226" t="s">
        <v>43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129</v>
      </c>
      <c r="AT385" s="229" t="s">
        <v>124</v>
      </c>
      <c r="AU385" s="229" t="s">
        <v>87</v>
      </c>
      <c r="AY385" s="17" t="s">
        <v>122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83</v>
      </c>
      <c r="BK385" s="230">
        <f>ROUND(I385*H385,2)</f>
        <v>0</v>
      </c>
      <c r="BL385" s="17" t="s">
        <v>129</v>
      </c>
      <c r="BM385" s="229" t="s">
        <v>548</v>
      </c>
    </row>
    <row r="386" s="15" customFormat="1">
      <c r="A386" s="15"/>
      <c r="B386" s="254"/>
      <c r="C386" s="255"/>
      <c r="D386" s="233" t="s">
        <v>131</v>
      </c>
      <c r="E386" s="256" t="s">
        <v>1</v>
      </c>
      <c r="F386" s="257" t="s">
        <v>155</v>
      </c>
      <c r="G386" s="255"/>
      <c r="H386" s="256" t="s">
        <v>1</v>
      </c>
      <c r="I386" s="258"/>
      <c r="J386" s="255"/>
      <c r="K386" s="255"/>
      <c r="L386" s="259"/>
      <c r="M386" s="260"/>
      <c r="N386" s="261"/>
      <c r="O386" s="261"/>
      <c r="P386" s="261"/>
      <c r="Q386" s="261"/>
      <c r="R386" s="261"/>
      <c r="S386" s="261"/>
      <c r="T386" s="26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3" t="s">
        <v>131</v>
      </c>
      <c r="AU386" s="263" t="s">
        <v>87</v>
      </c>
      <c r="AV386" s="15" t="s">
        <v>83</v>
      </c>
      <c r="AW386" s="15" t="s">
        <v>34</v>
      </c>
      <c r="AX386" s="15" t="s">
        <v>78</v>
      </c>
      <c r="AY386" s="263" t="s">
        <v>122</v>
      </c>
    </row>
    <row r="387" s="13" customFormat="1">
      <c r="A387" s="13"/>
      <c r="B387" s="231"/>
      <c r="C387" s="232"/>
      <c r="D387" s="233" t="s">
        <v>131</v>
      </c>
      <c r="E387" s="234" t="s">
        <v>1</v>
      </c>
      <c r="F387" s="235" t="s">
        <v>549</v>
      </c>
      <c r="G387" s="232"/>
      <c r="H387" s="236">
        <v>23.109999999999999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131</v>
      </c>
      <c r="AU387" s="242" t="s">
        <v>87</v>
      </c>
      <c r="AV387" s="13" t="s">
        <v>87</v>
      </c>
      <c r="AW387" s="13" t="s">
        <v>34</v>
      </c>
      <c r="AX387" s="13" t="s">
        <v>78</v>
      </c>
      <c r="AY387" s="242" t="s">
        <v>122</v>
      </c>
    </row>
    <row r="388" s="13" customFormat="1">
      <c r="A388" s="13"/>
      <c r="B388" s="231"/>
      <c r="C388" s="232"/>
      <c r="D388" s="233" t="s">
        <v>131</v>
      </c>
      <c r="E388" s="234" t="s">
        <v>1</v>
      </c>
      <c r="F388" s="235" t="s">
        <v>550</v>
      </c>
      <c r="G388" s="232"/>
      <c r="H388" s="236">
        <v>37.200000000000003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131</v>
      </c>
      <c r="AU388" s="242" t="s">
        <v>87</v>
      </c>
      <c r="AV388" s="13" t="s">
        <v>87</v>
      </c>
      <c r="AW388" s="13" t="s">
        <v>34</v>
      </c>
      <c r="AX388" s="13" t="s">
        <v>78</v>
      </c>
      <c r="AY388" s="242" t="s">
        <v>122</v>
      </c>
    </row>
    <row r="389" s="13" customFormat="1">
      <c r="A389" s="13"/>
      <c r="B389" s="231"/>
      <c r="C389" s="232"/>
      <c r="D389" s="233" t="s">
        <v>131</v>
      </c>
      <c r="E389" s="234" t="s">
        <v>1</v>
      </c>
      <c r="F389" s="235" t="s">
        <v>551</v>
      </c>
      <c r="G389" s="232"/>
      <c r="H389" s="236">
        <v>301</v>
      </c>
      <c r="I389" s="237"/>
      <c r="J389" s="232"/>
      <c r="K389" s="232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131</v>
      </c>
      <c r="AU389" s="242" t="s">
        <v>87</v>
      </c>
      <c r="AV389" s="13" t="s">
        <v>87</v>
      </c>
      <c r="AW389" s="13" t="s">
        <v>34</v>
      </c>
      <c r="AX389" s="13" t="s">
        <v>78</v>
      </c>
      <c r="AY389" s="242" t="s">
        <v>122</v>
      </c>
    </row>
    <row r="390" s="13" customFormat="1">
      <c r="A390" s="13"/>
      <c r="B390" s="231"/>
      <c r="C390" s="232"/>
      <c r="D390" s="233" t="s">
        <v>131</v>
      </c>
      <c r="E390" s="234" t="s">
        <v>1</v>
      </c>
      <c r="F390" s="235" t="s">
        <v>552</v>
      </c>
      <c r="G390" s="232"/>
      <c r="H390" s="236">
        <v>286.19999999999999</v>
      </c>
      <c r="I390" s="237"/>
      <c r="J390" s="232"/>
      <c r="K390" s="232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131</v>
      </c>
      <c r="AU390" s="242" t="s">
        <v>87</v>
      </c>
      <c r="AV390" s="13" t="s">
        <v>87</v>
      </c>
      <c r="AW390" s="13" t="s">
        <v>34</v>
      </c>
      <c r="AX390" s="13" t="s">
        <v>78</v>
      </c>
      <c r="AY390" s="242" t="s">
        <v>122</v>
      </c>
    </row>
    <row r="391" s="13" customFormat="1">
      <c r="A391" s="13"/>
      <c r="B391" s="231"/>
      <c r="C391" s="232"/>
      <c r="D391" s="233" t="s">
        <v>131</v>
      </c>
      <c r="E391" s="234" t="s">
        <v>1</v>
      </c>
      <c r="F391" s="235" t="s">
        <v>553</v>
      </c>
      <c r="G391" s="232"/>
      <c r="H391" s="236">
        <v>329.80000000000001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131</v>
      </c>
      <c r="AU391" s="242" t="s">
        <v>87</v>
      </c>
      <c r="AV391" s="13" t="s">
        <v>87</v>
      </c>
      <c r="AW391" s="13" t="s">
        <v>34</v>
      </c>
      <c r="AX391" s="13" t="s">
        <v>78</v>
      </c>
      <c r="AY391" s="242" t="s">
        <v>122</v>
      </c>
    </row>
    <row r="392" s="13" customFormat="1">
      <c r="A392" s="13"/>
      <c r="B392" s="231"/>
      <c r="C392" s="232"/>
      <c r="D392" s="233" t="s">
        <v>131</v>
      </c>
      <c r="E392" s="234" t="s">
        <v>1</v>
      </c>
      <c r="F392" s="235" t="s">
        <v>554</v>
      </c>
      <c r="G392" s="232"/>
      <c r="H392" s="236">
        <v>82.450000000000003</v>
      </c>
      <c r="I392" s="237"/>
      <c r="J392" s="232"/>
      <c r="K392" s="232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131</v>
      </c>
      <c r="AU392" s="242" t="s">
        <v>87</v>
      </c>
      <c r="AV392" s="13" t="s">
        <v>87</v>
      </c>
      <c r="AW392" s="13" t="s">
        <v>34</v>
      </c>
      <c r="AX392" s="13" t="s">
        <v>78</v>
      </c>
      <c r="AY392" s="242" t="s">
        <v>122</v>
      </c>
    </row>
    <row r="393" s="15" customFormat="1">
      <c r="A393" s="15"/>
      <c r="B393" s="254"/>
      <c r="C393" s="255"/>
      <c r="D393" s="233" t="s">
        <v>131</v>
      </c>
      <c r="E393" s="256" t="s">
        <v>1</v>
      </c>
      <c r="F393" s="257" t="s">
        <v>182</v>
      </c>
      <c r="G393" s="255"/>
      <c r="H393" s="256" t="s">
        <v>1</v>
      </c>
      <c r="I393" s="258"/>
      <c r="J393" s="255"/>
      <c r="K393" s="255"/>
      <c r="L393" s="259"/>
      <c r="M393" s="260"/>
      <c r="N393" s="261"/>
      <c r="O393" s="261"/>
      <c r="P393" s="261"/>
      <c r="Q393" s="261"/>
      <c r="R393" s="261"/>
      <c r="S393" s="261"/>
      <c r="T393" s="262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3" t="s">
        <v>131</v>
      </c>
      <c r="AU393" s="263" t="s">
        <v>87</v>
      </c>
      <c r="AV393" s="15" t="s">
        <v>83</v>
      </c>
      <c r="AW393" s="15" t="s">
        <v>34</v>
      </c>
      <c r="AX393" s="15" t="s">
        <v>78</v>
      </c>
      <c r="AY393" s="263" t="s">
        <v>122</v>
      </c>
    </row>
    <row r="394" s="13" customFormat="1">
      <c r="A394" s="13"/>
      <c r="B394" s="231"/>
      <c r="C394" s="232"/>
      <c r="D394" s="233" t="s">
        <v>131</v>
      </c>
      <c r="E394" s="234" t="s">
        <v>1</v>
      </c>
      <c r="F394" s="235" t="s">
        <v>555</v>
      </c>
      <c r="G394" s="232"/>
      <c r="H394" s="236">
        <v>22.399999999999999</v>
      </c>
      <c r="I394" s="237"/>
      <c r="J394" s="232"/>
      <c r="K394" s="232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131</v>
      </c>
      <c r="AU394" s="242" t="s">
        <v>87</v>
      </c>
      <c r="AV394" s="13" t="s">
        <v>87</v>
      </c>
      <c r="AW394" s="13" t="s">
        <v>34</v>
      </c>
      <c r="AX394" s="13" t="s">
        <v>78</v>
      </c>
      <c r="AY394" s="242" t="s">
        <v>122</v>
      </c>
    </row>
    <row r="395" s="13" customFormat="1">
      <c r="A395" s="13"/>
      <c r="B395" s="231"/>
      <c r="C395" s="232"/>
      <c r="D395" s="233" t="s">
        <v>131</v>
      </c>
      <c r="E395" s="234" t="s">
        <v>1</v>
      </c>
      <c r="F395" s="235" t="s">
        <v>556</v>
      </c>
      <c r="G395" s="232"/>
      <c r="H395" s="236">
        <v>19.5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131</v>
      </c>
      <c r="AU395" s="242" t="s">
        <v>87</v>
      </c>
      <c r="AV395" s="13" t="s">
        <v>87</v>
      </c>
      <c r="AW395" s="13" t="s">
        <v>34</v>
      </c>
      <c r="AX395" s="13" t="s">
        <v>78</v>
      </c>
      <c r="AY395" s="242" t="s">
        <v>122</v>
      </c>
    </row>
    <row r="396" s="14" customFormat="1">
      <c r="A396" s="14"/>
      <c r="B396" s="243"/>
      <c r="C396" s="244"/>
      <c r="D396" s="233" t="s">
        <v>131</v>
      </c>
      <c r="E396" s="245" t="s">
        <v>1</v>
      </c>
      <c r="F396" s="246" t="s">
        <v>144</v>
      </c>
      <c r="G396" s="244"/>
      <c r="H396" s="247">
        <v>1101.6600000000001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131</v>
      </c>
      <c r="AU396" s="253" t="s">
        <v>87</v>
      </c>
      <c r="AV396" s="14" t="s">
        <v>129</v>
      </c>
      <c r="AW396" s="14" t="s">
        <v>34</v>
      </c>
      <c r="AX396" s="14" t="s">
        <v>83</v>
      </c>
      <c r="AY396" s="253" t="s">
        <v>122</v>
      </c>
    </row>
    <row r="397" s="2" customFormat="1" ht="44.25" customHeight="1">
      <c r="A397" s="38"/>
      <c r="B397" s="39"/>
      <c r="C397" s="218" t="s">
        <v>557</v>
      </c>
      <c r="D397" s="218" t="s">
        <v>124</v>
      </c>
      <c r="E397" s="219" t="s">
        <v>558</v>
      </c>
      <c r="F397" s="220" t="s">
        <v>559</v>
      </c>
      <c r="G397" s="221" t="s">
        <v>127</v>
      </c>
      <c r="H397" s="222">
        <v>9.75</v>
      </c>
      <c r="I397" s="223"/>
      <c r="J397" s="224">
        <f>ROUND(I397*H397,2)</f>
        <v>0</v>
      </c>
      <c r="K397" s="220" t="s">
        <v>128</v>
      </c>
      <c r="L397" s="44"/>
      <c r="M397" s="225" t="s">
        <v>1</v>
      </c>
      <c r="N397" s="226" t="s">
        <v>43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129</v>
      </c>
      <c r="AT397" s="229" t="s">
        <v>124</v>
      </c>
      <c r="AU397" s="229" t="s">
        <v>87</v>
      </c>
      <c r="AY397" s="17" t="s">
        <v>122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83</v>
      </c>
      <c r="BK397" s="230">
        <f>ROUND(I397*H397,2)</f>
        <v>0</v>
      </c>
      <c r="BL397" s="17" t="s">
        <v>129</v>
      </c>
      <c r="BM397" s="229" t="s">
        <v>560</v>
      </c>
    </row>
    <row r="398" s="15" customFormat="1">
      <c r="A398" s="15"/>
      <c r="B398" s="254"/>
      <c r="C398" s="255"/>
      <c r="D398" s="233" t="s">
        <v>131</v>
      </c>
      <c r="E398" s="256" t="s">
        <v>1</v>
      </c>
      <c r="F398" s="257" t="s">
        <v>155</v>
      </c>
      <c r="G398" s="255"/>
      <c r="H398" s="256" t="s">
        <v>1</v>
      </c>
      <c r="I398" s="258"/>
      <c r="J398" s="255"/>
      <c r="K398" s="255"/>
      <c r="L398" s="259"/>
      <c r="M398" s="260"/>
      <c r="N398" s="261"/>
      <c r="O398" s="261"/>
      <c r="P398" s="261"/>
      <c r="Q398" s="261"/>
      <c r="R398" s="261"/>
      <c r="S398" s="261"/>
      <c r="T398" s="262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3" t="s">
        <v>131</v>
      </c>
      <c r="AU398" s="263" t="s">
        <v>87</v>
      </c>
      <c r="AV398" s="15" t="s">
        <v>83</v>
      </c>
      <c r="AW398" s="15" t="s">
        <v>34</v>
      </c>
      <c r="AX398" s="15" t="s">
        <v>78</v>
      </c>
      <c r="AY398" s="263" t="s">
        <v>122</v>
      </c>
    </row>
    <row r="399" s="13" customFormat="1">
      <c r="A399" s="13"/>
      <c r="B399" s="231"/>
      <c r="C399" s="232"/>
      <c r="D399" s="233" t="s">
        <v>131</v>
      </c>
      <c r="E399" s="234" t="s">
        <v>1</v>
      </c>
      <c r="F399" s="235" t="s">
        <v>561</v>
      </c>
      <c r="G399" s="232"/>
      <c r="H399" s="236">
        <v>9.75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131</v>
      </c>
      <c r="AU399" s="242" t="s">
        <v>87</v>
      </c>
      <c r="AV399" s="13" t="s">
        <v>87</v>
      </c>
      <c r="AW399" s="13" t="s">
        <v>34</v>
      </c>
      <c r="AX399" s="13" t="s">
        <v>83</v>
      </c>
      <c r="AY399" s="242" t="s">
        <v>122</v>
      </c>
    </row>
    <row r="400" s="2" customFormat="1" ht="44.25" customHeight="1">
      <c r="A400" s="38"/>
      <c r="B400" s="39"/>
      <c r="C400" s="218" t="s">
        <v>562</v>
      </c>
      <c r="D400" s="218" t="s">
        <v>124</v>
      </c>
      <c r="E400" s="219" t="s">
        <v>563</v>
      </c>
      <c r="F400" s="220" t="s">
        <v>564</v>
      </c>
      <c r="G400" s="221" t="s">
        <v>127</v>
      </c>
      <c r="H400" s="222">
        <v>185.5</v>
      </c>
      <c r="I400" s="223"/>
      <c r="J400" s="224">
        <f>ROUND(I400*H400,2)</f>
        <v>0</v>
      </c>
      <c r="K400" s="220" t="s">
        <v>128</v>
      </c>
      <c r="L400" s="44"/>
      <c r="M400" s="225" t="s">
        <v>1</v>
      </c>
      <c r="N400" s="226" t="s">
        <v>43</v>
      </c>
      <c r="O400" s="91"/>
      <c r="P400" s="227">
        <f>O400*H400</f>
        <v>0</v>
      </c>
      <c r="Q400" s="227">
        <v>0</v>
      </c>
      <c r="R400" s="227">
        <f>Q400*H400</f>
        <v>0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129</v>
      </c>
      <c r="AT400" s="229" t="s">
        <v>124</v>
      </c>
      <c r="AU400" s="229" t="s">
        <v>87</v>
      </c>
      <c r="AY400" s="17" t="s">
        <v>122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83</v>
      </c>
      <c r="BK400" s="230">
        <f>ROUND(I400*H400,2)</f>
        <v>0</v>
      </c>
      <c r="BL400" s="17" t="s">
        <v>129</v>
      </c>
      <c r="BM400" s="229" t="s">
        <v>565</v>
      </c>
    </row>
    <row r="401" s="13" customFormat="1">
      <c r="A401" s="13"/>
      <c r="B401" s="231"/>
      <c r="C401" s="232"/>
      <c r="D401" s="233" t="s">
        <v>131</v>
      </c>
      <c r="E401" s="234" t="s">
        <v>1</v>
      </c>
      <c r="F401" s="235" t="s">
        <v>566</v>
      </c>
      <c r="G401" s="232"/>
      <c r="H401" s="236">
        <v>185.5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131</v>
      </c>
      <c r="AU401" s="242" t="s">
        <v>87</v>
      </c>
      <c r="AV401" s="13" t="s">
        <v>87</v>
      </c>
      <c r="AW401" s="13" t="s">
        <v>34</v>
      </c>
      <c r="AX401" s="13" t="s">
        <v>83</v>
      </c>
      <c r="AY401" s="242" t="s">
        <v>122</v>
      </c>
    </row>
    <row r="402" s="2" customFormat="1" ht="44.25" customHeight="1">
      <c r="A402" s="38"/>
      <c r="B402" s="39"/>
      <c r="C402" s="218" t="s">
        <v>567</v>
      </c>
      <c r="D402" s="218" t="s">
        <v>124</v>
      </c>
      <c r="E402" s="219" t="s">
        <v>568</v>
      </c>
      <c r="F402" s="220" t="s">
        <v>569</v>
      </c>
      <c r="G402" s="221" t="s">
        <v>127</v>
      </c>
      <c r="H402" s="222">
        <v>651</v>
      </c>
      <c r="I402" s="223"/>
      <c r="J402" s="224">
        <f>ROUND(I402*H402,2)</f>
        <v>0</v>
      </c>
      <c r="K402" s="220" t="s">
        <v>128</v>
      </c>
      <c r="L402" s="44"/>
      <c r="M402" s="225" t="s">
        <v>1</v>
      </c>
      <c r="N402" s="226" t="s">
        <v>43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129</v>
      </c>
      <c r="AT402" s="229" t="s">
        <v>124</v>
      </c>
      <c r="AU402" s="229" t="s">
        <v>87</v>
      </c>
      <c r="AY402" s="17" t="s">
        <v>122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83</v>
      </c>
      <c r="BK402" s="230">
        <f>ROUND(I402*H402,2)</f>
        <v>0</v>
      </c>
      <c r="BL402" s="17" t="s">
        <v>129</v>
      </c>
      <c r="BM402" s="229" t="s">
        <v>570</v>
      </c>
    </row>
    <row r="403" s="15" customFormat="1">
      <c r="A403" s="15"/>
      <c r="B403" s="254"/>
      <c r="C403" s="255"/>
      <c r="D403" s="233" t="s">
        <v>131</v>
      </c>
      <c r="E403" s="256" t="s">
        <v>1</v>
      </c>
      <c r="F403" s="257" t="s">
        <v>571</v>
      </c>
      <c r="G403" s="255"/>
      <c r="H403" s="256" t="s">
        <v>1</v>
      </c>
      <c r="I403" s="258"/>
      <c r="J403" s="255"/>
      <c r="K403" s="255"/>
      <c r="L403" s="259"/>
      <c r="M403" s="260"/>
      <c r="N403" s="261"/>
      <c r="O403" s="261"/>
      <c r="P403" s="261"/>
      <c r="Q403" s="261"/>
      <c r="R403" s="261"/>
      <c r="S403" s="261"/>
      <c r="T403" s="262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3" t="s">
        <v>131</v>
      </c>
      <c r="AU403" s="263" t="s">
        <v>87</v>
      </c>
      <c r="AV403" s="15" t="s">
        <v>83</v>
      </c>
      <c r="AW403" s="15" t="s">
        <v>34</v>
      </c>
      <c r="AX403" s="15" t="s">
        <v>78</v>
      </c>
      <c r="AY403" s="263" t="s">
        <v>122</v>
      </c>
    </row>
    <row r="404" s="13" customFormat="1">
      <c r="A404" s="13"/>
      <c r="B404" s="231"/>
      <c r="C404" s="232"/>
      <c r="D404" s="233" t="s">
        <v>131</v>
      </c>
      <c r="E404" s="234" t="s">
        <v>1</v>
      </c>
      <c r="F404" s="235" t="s">
        <v>572</v>
      </c>
      <c r="G404" s="232"/>
      <c r="H404" s="236">
        <v>21</v>
      </c>
      <c r="I404" s="237"/>
      <c r="J404" s="232"/>
      <c r="K404" s="232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131</v>
      </c>
      <c r="AU404" s="242" t="s">
        <v>87</v>
      </c>
      <c r="AV404" s="13" t="s">
        <v>87</v>
      </c>
      <c r="AW404" s="13" t="s">
        <v>34</v>
      </c>
      <c r="AX404" s="13" t="s">
        <v>78</v>
      </c>
      <c r="AY404" s="242" t="s">
        <v>122</v>
      </c>
    </row>
    <row r="405" s="13" customFormat="1">
      <c r="A405" s="13"/>
      <c r="B405" s="231"/>
      <c r="C405" s="232"/>
      <c r="D405" s="233" t="s">
        <v>131</v>
      </c>
      <c r="E405" s="234" t="s">
        <v>1</v>
      </c>
      <c r="F405" s="235" t="s">
        <v>573</v>
      </c>
      <c r="G405" s="232"/>
      <c r="H405" s="236">
        <v>301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131</v>
      </c>
      <c r="AU405" s="242" t="s">
        <v>87</v>
      </c>
      <c r="AV405" s="13" t="s">
        <v>87</v>
      </c>
      <c r="AW405" s="13" t="s">
        <v>34</v>
      </c>
      <c r="AX405" s="13" t="s">
        <v>78</v>
      </c>
      <c r="AY405" s="242" t="s">
        <v>122</v>
      </c>
    </row>
    <row r="406" s="13" customFormat="1">
      <c r="A406" s="13"/>
      <c r="B406" s="231"/>
      <c r="C406" s="232"/>
      <c r="D406" s="233" t="s">
        <v>131</v>
      </c>
      <c r="E406" s="234" t="s">
        <v>1</v>
      </c>
      <c r="F406" s="235" t="s">
        <v>574</v>
      </c>
      <c r="G406" s="232"/>
      <c r="H406" s="236">
        <v>238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131</v>
      </c>
      <c r="AU406" s="242" t="s">
        <v>87</v>
      </c>
      <c r="AV406" s="13" t="s">
        <v>87</v>
      </c>
      <c r="AW406" s="13" t="s">
        <v>34</v>
      </c>
      <c r="AX406" s="13" t="s">
        <v>78</v>
      </c>
      <c r="AY406" s="242" t="s">
        <v>122</v>
      </c>
    </row>
    <row r="407" s="13" customFormat="1">
      <c r="A407" s="13"/>
      <c r="B407" s="231"/>
      <c r="C407" s="232"/>
      <c r="D407" s="233" t="s">
        <v>131</v>
      </c>
      <c r="E407" s="234" t="s">
        <v>1</v>
      </c>
      <c r="F407" s="235" t="s">
        <v>575</v>
      </c>
      <c r="G407" s="232"/>
      <c r="H407" s="236">
        <v>59.5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131</v>
      </c>
      <c r="AU407" s="242" t="s">
        <v>87</v>
      </c>
      <c r="AV407" s="13" t="s">
        <v>87</v>
      </c>
      <c r="AW407" s="13" t="s">
        <v>34</v>
      </c>
      <c r="AX407" s="13" t="s">
        <v>78</v>
      </c>
      <c r="AY407" s="242" t="s">
        <v>122</v>
      </c>
    </row>
    <row r="408" s="15" customFormat="1">
      <c r="A408" s="15"/>
      <c r="B408" s="254"/>
      <c r="C408" s="255"/>
      <c r="D408" s="233" t="s">
        <v>131</v>
      </c>
      <c r="E408" s="256" t="s">
        <v>1</v>
      </c>
      <c r="F408" s="257" t="s">
        <v>576</v>
      </c>
      <c r="G408" s="255"/>
      <c r="H408" s="256" t="s">
        <v>1</v>
      </c>
      <c r="I408" s="258"/>
      <c r="J408" s="255"/>
      <c r="K408" s="255"/>
      <c r="L408" s="259"/>
      <c r="M408" s="260"/>
      <c r="N408" s="261"/>
      <c r="O408" s="261"/>
      <c r="P408" s="261"/>
      <c r="Q408" s="261"/>
      <c r="R408" s="261"/>
      <c r="S408" s="261"/>
      <c r="T408" s="262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3" t="s">
        <v>131</v>
      </c>
      <c r="AU408" s="263" t="s">
        <v>87</v>
      </c>
      <c r="AV408" s="15" t="s">
        <v>83</v>
      </c>
      <c r="AW408" s="15" t="s">
        <v>34</v>
      </c>
      <c r="AX408" s="15" t="s">
        <v>78</v>
      </c>
      <c r="AY408" s="263" t="s">
        <v>122</v>
      </c>
    </row>
    <row r="409" s="13" customFormat="1">
      <c r="A409" s="13"/>
      <c r="B409" s="231"/>
      <c r="C409" s="232"/>
      <c r="D409" s="233" t="s">
        <v>131</v>
      </c>
      <c r="E409" s="234" t="s">
        <v>1</v>
      </c>
      <c r="F409" s="235" t="s">
        <v>577</v>
      </c>
      <c r="G409" s="232"/>
      <c r="H409" s="236">
        <v>12</v>
      </c>
      <c r="I409" s="237"/>
      <c r="J409" s="232"/>
      <c r="K409" s="232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131</v>
      </c>
      <c r="AU409" s="242" t="s">
        <v>87</v>
      </c>
      <c r="AV409" s="13" t="s">
        <v>87</v>
      </c>
      <c r="AW409" s="13" t="s">
        <v>34</v>
      </c>
      <c r="AX409" s="13" t="s">
        <v>78</v>
      </c>
      <c r="AY409" s="242" t="s">
        <v>122</v>
      </c>
    </row>
    <row r="410" s="13" customFormat="1">
      <c r="A410" s="13"/>
      <c r="B410" s="231"/>
      <c r="C410" s="232"/>
      <c r="D410" s="233" t="s">
        <v>131</v>
      </c>
      <c r="E410" s="234" t="s">
        <v>1</v>
      </c>
      <c r="F410" s="235" t="s">
        <v>578</v>
      </c>
      <c r="G410" s="232"/>
      <c r="H410" s="236">
        <v>19.5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131</v>
      </c>
      <c r="AU410" s="242" t="s">
        <v>87</v>
      </c>
      <c r="AV410" s="13" t="s">
        <v>87</v>
      </c>
      <c r="AW410" s="13" t="s">
        <v>34</v>
      </c>
      <c r="AX410" s="13" t="s">
        <v>78</v>
      </c>
      <c r="AY410" s="242" t="s">
        <v>122</v>
      </c>
    </row>
    <row r="411" s="14" customFormat="1">
      <c r="A411" s="14"/>
      <c r="B411" s="243"/>
      <c r="C411" s="244"/>
      <c r="D411" s="233" t="s">
        <v>131</v>
      </c>
      <c r="E411" s="245" t="s">
        <v>1</v>
      </c>
      <c r="F411" s="246" t="s">
        <v>144</v>
      </c>
      <c r="G411" s="244"/>
      <c r="H411" s="247">
        <v>651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131</v>
      </c>
      <c r="AU411" s="253" t="s">
        <v>87</v>
      </c>
      <c r="AV411" s="14" t="s">
        <v>129</v>
      </c>
      <c r="AW411" s="14" t="s">
        <v>34</v>
      </c>
      <c r="AX411" s="14" t="s">
        <v>83</v>
      </c>
      <c r="AY411" s="253" t="s">
        <v>122</v>
      </c>
    </row>
    <row r="412" s="2" customFormat="1" ht="44.25" customHeight="1">
      <c r="A412" s="38"/>
      <c r="B412" s="39"/>
      <c r="C412" s="218" t="s">
        <v>579</v>
      </c>
      <c r="D412" s="218" t="s">
        <v>124</v>
      </c>
      <c r="E412" s="219" t="s">
        <v>580</v>
      </c>
      <c r="F412" s="220" t="s">
        <v>581</v>
      </c>
      <c r="G412" s="221" t="s">
        <v>127</v>
      </c>
      <c r="H412" s="222">
        <v>209.34999999999999</v>
      </c>
      <c r="I412" s="223"/>
      <c r="J412" s="224">
        <f>ROUND(I412*H412,2)</f>
        <v>0</v>
      </c>
      <c r="K412" s="220" t="s">
        <v>128</v>
      </c>
      <c r="L412" s="44"/>
      <c r="M412" s="225" t="s">
        <v>1</v>
      </c>
      <c r="N412" s="226" t="s">
        <v>43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129</v>
      </c>
      <c r="AT412" s="229" t="s">
        <v>124</v>
      </c>
      <c r="AU412" s="229" t="s">
        <v>87</v>
      </c>
      <c r="AY412" s="17" t="s">
        <v>122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83</v>
      </c>
      <c r="BK412" s="230">
        <f>ROUND(I412*H412,2)</f>
        <v>0</v>
      </c>
      <c r="BL412" s="17" t="s">
        <v>129</v>
      </c>
      <c r="BM412" s="229" t="s">
        <v>582</v>
      </c>
    </row>
    <row r="413" s="13" customFormat="1">
      <c r="A413" s="13"/>
      <c r="B413" s="231"/>
      <c r="C413" s="232"/>
      <c r="D413" s="233" t="s">
        <v>131</v>
      </c>
      <c r="E413" s="234" t="s">
        <v>1</v>
      </c>
      <c r="F413" s="235" t="s">
        <v>583</v>
      </c>
      <c r="G413" s="232"/>
      <c r="H413" s="236">
        <v>91.799999999999997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131</v>
      </c>
      <c r="AU413" s="242" t="s">
        <v>87</v>
      </c>
      <c r="AV413" s="13" t="s">
        <v>87</v>
      </c>
      <c r="AW413" s="13" t="s">
        <v>34</v>
      </c>
      <c r="AX413" s="13" t="s">
        <v>78</v>
      </c>
      <c r="AY413" s="242" t="s">
        <v>122</v>
      </c>
    </row>
    <row r="414" s="13" customFormat="1">
      <c r="A414" s="13"/>
      <c r="B414" s="231"/>
      <c r="C414" s="232"/>
      <c r="D414" s="233" t="s">
        <v>131</v>
      </c>
      <c r="E414" s="234" t="s">
        <v>1</v>
      </c>
      <c r="F414" s="235" t="s">
        <v>584</v>
      </c>
      <c r="G414" s="232"/>
      <c r="H414" s="236">
        <v>22.949999999999999</v>
      </c>
      <c r="I414" s="237"/>
      <c r="J414" s="232"/>
      <c r="K414" s="232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131</v>
      </c>
      <c r="AU414" s="242" t="s">
        <v>87</v>
      </c>
      <c r="AV414" s="13" t="s">
        <v>87</v>
      </c>
      <c r="AW414" s="13" t="s">
        <v>34</v>
      </c>
      <c r="AX414" s="13" t="s">
        <v>78</v>
      </c>
      <c r="AY414" s="242" t="s">
        <v>122</v>
      </c>
    </row>
    <row r="415" s="13" customFormat="1">
      <c r="A415" s="13"/>
      <c r="B415" s="231"/>
      <c r="C415" s="232"/>
      <c r="D415" s="233" t="s">
        <v>131</v>
      </c>
      <c r="E415" s="234" t="s">
        <v>1</v>
      </c>
      <c r="F415" s="235" t="s">
        <v>475</v>
      </c>
      <c r="G415" s="232"/>
      <c r="H415" s="236">
        <v>94.599999999999994</v>
      </c>
      <c r="I415" s="237"/>
      <c r="J415" s="232"/>
      <c r="K415" s="232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131</v>
      </c>
      <c r="AU415" s="242" t="s">
        <v>87</v>
      </c>
      <c r="AV415" s="13" t="s">
        <v>87</v>
      </c>
      <c r="AW415" s="13" t="s">
        <v>34</v>
      </c>
      <c r="AX415" s="13" t="s">
        <v>78</v>
      </c>
      <c r="AY415" s="242" t="s">
        <v>122</v>
      </c>
    </row>
    <row r="416" s="14" customFormat="1">
      <c r="A416" s="14"/>
      <c r="B416" s="243"/>
      <c r="C416" s="244"/>
      <c r="D416" s="233" t="s">
        <v>131</v>
      </c>
      <c r="E416" s="245" t="s">
        <v>1</v>
      </c>
      <c r="F416" s="246" t="s">
        <v>144</v>
      </c>
      <c r="G416" s="244"/>
      <c r="H416" s="247">
        <v>209.34999999999999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131</v>
      </c>
      <c r="AU416" s="253" t="s">
        <v>87</v>
      </c>
      <c r="AV416" s="14" t="s">
        <v>129</v>
      </c>
      <c r="AW416" s="14" t="s">
        <v>34</v>
      </c>
      <c r="AX416" s="14" t="s">
        <v>83</v>
      </c>
      <c r="AY416" s="253" t="s">
        <v>122</v>
      </c>
    </row>
    <row r="417" s="2" customFormat="1" ht="44.25" customHeight="1">
      <c r="A417" s="38"/>
      <c r="B417" s="39"/>
      <c r="C417" s="218" t="s">
        <v>585</v>
      </c>
      <c r="D417" s="218" t="s">
        <v>124</v>
      </c>
      <c r="E417" s="219" t="s">
        <v>586</v>
      </c>
      <c r="F417" s="220" t="s">
        <v>587</v>
      </c>
      <c r="G417" s="221" t="s">
        <v>127</v>
      </c>
      <c r="H417" s="222">
        <v>127.3</v>
      </c>
      <c r="I417" s="223"/>
      <c r="J417" s="224">
        <f>ROUND(I417*H417,2)</f>
        <v>0</v>
      </c>
      <c r="K417" s="220" t="s">
        <v>128</v>
      </c>
      <c r="L417" s="44"/>
      <c r="M417" s="225" t="s">
        <v>1</v>
      </c>
      <c r="N417" s="226" t="s">
        <v>43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129</v>
      </c>
      <c r="AT417" s="229" t="s">
        <v>124</v>
      </c>
      <c r="AU417" s="229" t="s">
        <v>87</v>
      </c>
      <c r="AY417" s="17" t="s">
        <v>122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83</v>
      </c>
      <c r="BK417" s="230">
        <f>ROUND(I417*H417,2)</f>
        <v>0</v>
      </c>
      <c r="BL417" s="17" t="s">
        <v>129</v>
      </c>
      <c r="BM417" s="229" t="s">
        <v>588</v>
      </c>
    </row>
    <row r="418" s="13" customFormat="1">
      <c r="A418" s="13"/>
      <c r="B418" s="231"/>
      <c r="C418" s="232"/>
      <c r="D418" s="233" t="s">
        <v>131</v>
      </c>
      <c r="E418" s="234" t="s">
        <v>1</v>
      </c>
      <c r="F418" s="235" t="s">
        <v>589</v>
      </c>
      <c r="G418" s="232"/>
      <c r="H418" s="236">
        <v>16.199999999999999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131</v>
      </c>
      <c r="AU418" s="242" t="s">
        <v>87</v>
      </c>
      <c r="AV418" s="13" t="s">
        <v>87</v>
      </c>
      <c r="AW418" s="13" t="s">
        <v>34</v>
      </c>
      <c r="AX418" s="13" t="s">
        <v>78</v>
      </c>
      <c r="AY418" s="242" t="s">
        <v>122</v>
      </c>
    </row>
    <row r="419" s="13" customFormat="1">
      <c r="A419" s="13"/>
      <c r="B419" s="231"/>
      <c r="C419" s="232"/>
      <c r="D419" s="233" t="s">
        <v>131</v>
      </c>
      <c r="E419" s="234" t="s">
        <v>1</v>
      </c>
      <c r="F419" s="235" t="s">
        <v>590</v>
      </c>
      <c r="G419" s="232"/>
      <c r="H419" s="236">
        <v>100.7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131</v>
      </c>
      <c r="AU419" s="242" t="s">
        <v>87</v>
      </c>
      <c r="AV419" s="13" t="s">
        <v>87</v>
      </c>
      <c r="AW419" s="13" t="s">
        <v>34</v>
      </c>
      <c r="AX419" s="13" t="s">
        <v>78</v>
      </c>
      <c r="AY419" s="242" t="s">
        <v>122</v>
      </c>
    </row>
    <row r="420" s="13" customFormat="1">
      <c r="A420" s="13"/>
      <c r="B420" s="231"/>
      <c r="C420" s="232"/>
      <c r="D420" s="233" t="s">
        <v>131</v>
      </c>
      <c r="E420" s="234" t="s">
        <v>1</v>
      </c>
      <c r="F420" s="235" t="s">
        <v>591</v>
      </c>
      <c r="G420" s="232"/>
      <c r="H420" s="236">
        <v>10.4</v>
      </c>
      <c r="I420" s="237"/>
      <c r="J420" s="232"/>
      <c r="K420" s="232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131</v>
      </c>
      <c r="AU420" s="242" t="s">
        <v>87</v>
      </c>
      <c r="AV420" s="13" t="s">
        <v>87</v>
      </c>
      <c r="AW420" s="13" t="s">
        <v>34</v>
      </c>
      <c r="AX420" s="13" t="s">
        <v>78</v>
      </c>
      <c r="AY420" s="242" t="s">
        <v>122</v>
      </c>
    </row>
    <row r="421" s="14" customFormat="1">
      <c r="A421" s="14"/>
      <c r="B421" s="243"/>
      <c r="C421" s="244"/>
      <c r="D421" s="233" t="s">
        <v>131</v>
      </c>
      <c r="E421" s="245" t="s">
        <v>1</v>
      </c>
      <c r="F421" s="246" t="s">
        <v>144</v>
      </c>
      <c r="G421" s="244"/>
      <c r="H421" s="247">
        <v>127.3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131</v>
      </c>
      <c r="AU421" s="253" t="s">
        <v>87</v>
      </c>
      <c r="AV421" s="14" t="s">
        <v>129</v>
      </c>
      <c r="AW421" s="14" t="s">
        <v>34</v>
      </c>
      <c r="AX421" s="14" t="s">
        <v>83</v>
      </c>
      <c r="AY421" s="253" t="s">
        <v>122</v>
      </c>
    </row>
    <row r="422" s="2" customFormat="1" ht="55.5" customHeight="1">
      <c r="A422" s="38"/>
      <c r="B422" s="39"/>
      <c r="C422" s="218" t="s">
        <v>592</v>
      </c>
      <c r="D422" s="218" t="s">
        <v>124</v>
      </c>
      <c r="E422" s="219" t="s">
        <v>593</v>
      </c>
      <c r="F422" s="220" t="s">
        <v>594</v>
      </c>
      <c r="G422" s="221" t="s">
        <v>127</v>
      </c>
      <c r="H422" s="222">
        <v>70</v>
      </c>
      <c r="I422" s="223"/>
      <c r="J422" s="224">
        <f>ROUND(I422*H422,2)</f>
        <v>0</v>
      </c>
      <c r="K422" s="220" t="s">
        <v>128</v>
      </c>
      <c r="L422" s="44"/>
      <c r="M422" s="225" t="s">
        <v>1</v>
      </c>
      <c r="N422" s="226" t="s">
        <v>43</v>
      </c>
      <c r="O422" s="91"/>
      <c r="P422" s="227">
        <f>O422*H422</f>
        <v>0</v>
      </c>
      <c r="Q422" s="227">
        <v>0.19536000000000001</v>
      </c>
      <c r="R422" s="227">
        <f>Q422*H422</f>
        <v>13.6752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129</v>
      </c>
      <c r="AT422" s="229" t="s">
        <v>124</v>
      </c>
      <c r="AU422" s="229" t="s">
        <v>87</v>
      </c>
      <c r="AY422" s="17" t="s">
        <v>122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83</v>
      </c>
      <c r="BK422" s="230">
        <f>ROUND(I422*H422,2)</f>
        <v>0</v>
      </c>
      <c r="BL422" s="17" t="s">
        <v>129</v>
      </c>
      <c r="BM422" s="229" t="s">
        <v>595</v>
      </c>
    </row>
    <row r="423" s="13" customFormat="1">
      <c r="A423" s="13"/>
      <c r="B423" s="231"/>
      <c r="C423" s="232"/>
      <c r="D423" s="233" t="s">
        <v>131</v>
      </c>
      <c r="E423" s="234" t="s">
        <v>1</v>
      </c>
      <c r="F423" s="235" t="s">
        <v>596</v>
      </c>
      <c r="G423" s="232"/>
      <c r="H423" s="236">
        <v>53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131</v>
      </c>
      <c r="AU423" s="242" t="s">
        <v>87</v>
      </c>
      <c r="AV423" s="13" t="s">
        <v>87</v>
      </c>
      <c r="AW423" s="13" t="s">
        <v>34</v>
      </c>
      <c r="AX423" s="13" t="s">
        <v>78</v>
      </c>
      <c r="AY423" s="242" t="s">
        <v>122</v>
      </c>
    </row>
    <row r="424" s="13" customFormat="1">
      <c r="A424" s="13"/>
      <c r="B424" s="231"/>
      <c r="C424" s="232"/>
      <c r="D424" s="233" t="s">
        <v>131</v>
      </c>
      <c r="E424" s="234" t="s">
        <v>1</v>
      </c>
      <c r="F424" s="235" t="s">
        <v>142</v>
      </c>
      <c r="G424" s="232"/>
      <c r="H424" s="236">
        <v>13.6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131</v>
      </c>
      <c r="AU424" s="242" t="s">
        <v>87</v>
      </c>
      <c r="AV424" s="13" t="s">
        <v>87</v>
      </c>
      <c r="AW424" s="13" t="s">
        <v>34</v>
      </c>
      <c r="AX424" s="13" t="s">
        <v>78</v>
      </c>
      <c r="AY424" s="242" t="s">
        <v>122</v>
      </c>
    </row>
    <row r="425" s="13" customFormat="1">
      <c r="A425" s="13"/>
      <c r="B425" s="231"/>
      <c r="C425" s="232"/>
      <c r="D425" s="233" t="s">
        <v>131</v>
      </c>
      <c r="E425" s="234" t="s">
        <v>1</v>
      </c>
      <c r="F425" s="235" t="s">
        <v>597</v>
      </c>
      <c r="G425" s="232"/>
      <c r="H425" s="236">
        <v>3.3999999999999999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131</v>
      </c>
      <c r="AU425" s="242" t="s">
        <v>87</v>
      </c>
      <c r="AV425" s="13" t="s">
        <v>87</v>
      </c>
      <c r="AW425" s="13" t="s">
        <v>34</v>
      </c>
      <c r="AX425" s="13" t="s">
        <v>78</v>
      </c>
      <c r="AY425" s="242" t="s">
        <v>122</v>
      </c>
    </row>
    <row r="426" s="14" customFormat="1">
      <c r="A426" s="14"/>
      <c r="B426" s="243"/>
      <c r="C426" s="244"/>
      <c r="D426" s="233" t="s">
        <v>131</v>
      </c>
      <c r="E426" s="245" t="s">
        <v>1</v>
      </c>
      <c r="F426" s="246" t="s">
        <v>144</v>
      </c>
      <c r="G426" s="244"/>
      <c r="H426" s="247">
        <v>70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131</v>
      </c>
      <c r="AU426" s="253" t="s">
        <v>87</v>
      </c>
      <c r="AV426" s="14" t="s">
        <v>129</v>
      </c>
      <c r="AW426" s="14" t="s">
        <v>34</v>
      </c>
      <c r="AX426" s="14" t="s">
        <v>83</v>
      </c>
      <c r="AY426" s="253" t="s">
        <v>122</v>
      </c>
    </row>
    <row r="427" s="2" customFormat="1" ht="78" customHeight="1">
      <c r="A427" s="38"/>
      <c r="B427" s="39"/>
      <c r="C427" s="218" t="s">
        <v>598</v>
      </c>
      <c r="D427" s="218" t="s">
        <v>124</v>
      </c>
      <c r="E427" s="219" t="s">
        <v>599</v>
      </c>
      <c r="F427" s="220" t="s">
        <v>600</v>
      </c>
      <c r="G427" s="221" t="s">
        <v>127</v>
      </c>
      <c r="H427" s="222">
        <v>77.75</v>
      </c>
      <c r="I427" s="223"/>
      <c r="J427" s="224">
        <f>ROUND(I427*H427,2)</f>
        <v>0</v>
      </c>
      <c r="K427" s="220" t="s">
        <v>128</v>
      </c>
      <c r="L427" s="44"/>
      <c r="M427" s="225" t="s">
        <v>1</v>
      </c>
      <c r="N427" s="226" t="s">
        <v>43</v>
      </c>
      <c r="O427" s="91"/>
      <c r="P427" s="227">
        <f>O427*H427</f>
        <v>0</v>
      </c>
      <c r="Q427" s="227">
        <v>0.089219999999999994</v>
      </c>
      <c r="R427" s="227">
        <f>Q427*H427</f>
        <v>6.9368549999999995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129</v>
      </c>
      <c r="AT427" s="229" t="s">
        <v>124</v>
      </c>
      <c r="AU427" s="229" t="s">
        <v>87</v>
      </c>
      <c r="AY427" s="17" t="s">
        <v>122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83</v>
      </c>
      <c r="BK427" s="230">
        <f>ROUND(I427*H427,2)</f>
        <v>0</v>
      </c>
      <c r="BL427" s="17" t="s">
        <v>129</v>
      </c>
      <c r="BM427" s="229" t="s">
        <v>601</v>
      </c>
    </row>
    <row r="428" s="13" customFormat="1">
      <c r="A428" s="13"/>
      <c r="B428" s="231"/>
      <c r="C428" s="232"/>
      <c r="D428" s="233" t="s">
        <v>131</v>
      </c>
      <c r="E428" s="234" t="s">
        <v>1</v>
      </c>
      <c r="F428" s="235" t="s">
        <v>602</v>
      </c>
      <c r="G428" s="232"/>
      <c r="H428" s="236">
        <v>9.75</v>
      </c>
      <c r="I428" s="237"/>
      <c r="J428" s="232"/>
      <c r="K428" s="232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131</v>
      </c>
      <c r="AU428" s="242" t="s">
        <v>87</v>
      </c>
      <c r="AV428" s="13" t="s">
        <v>87</v>
      </c>
      <c r="AW428" s="13" t="s">
        <v>34</v>
      </c>
      <c r="AX428" s="13" t="s">
        <v>78</v>
      </c>
      <c r="AY428" s="242" t="s">
        <v>122</v>
      </c>
    </row>
    <row r="429" s="13" customFormat="1">
      <c r="A429" s="13"/>
      <c r="B429" s="231"/>
      <c r="C429" s="232"/>
      <c r="D429" s="233" t="s">
        <v>131</v>
      </c>
      <c r="E429" s="234" t="s">
        <v>1</v>
      </c>
      <c r="F429" s="235" t="s">
        <v>149</v>
      </c>
      <c r="G429" s="232"/>
      <c r="H429" s="236">
        <v>68</v>
      </c>
      <c r="I429" s="237"/>
      <c r="J429" s="232"/>
      <c r="K429" s="232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131</v>
      </c>
      <c r="AU429" s="242" t="s">
        <v>87</v>
      </c>
      <c r="AV429" s="13" t="s">
        <v>87</v>
      </c>
      <c r="AW429" s="13" t="s">
        <v>34</v>
      </c>
      <c r="AX429" s="13" t="s">
        <v>78</v>
      </c>
      <c r="AY429" s="242" t="s">
        <v>122</v>
      </c>
    </row>
    <row r="430" s="14" customFormat="1">
      <c r="A430" s="14"/>
      <c r="B430" s="243"/>
      <c r="C430" s="244"/>
      <c r="D430" s="233" t="s">
        <v>131</v>
      </c>
      <c r="E430" s="245" t="s">
        <v>1</v>
      </c>
      <c r="F430" s="246" t="s">
        <v>144</v>
      </c>
      <c r="G430" s="244"/>
      <c r="H430" s="247">
        <v>77.75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131</v>
      </c>
      <c r="AU430" s="253" t="s">
        <v>87</v>
      </c>
      <c r="AV430" s="14" t="s">
        <v>129</v>
      </c>
      <c r="AW430" s="14" t="s">
        <v>34</v>
      </c>
      <c r="AX430" s="14" t="s">
        <v>83</v>
      </c>
      <c r="AY430" s="253" t="s">
        <v>122</v>
      </c>
    </row>
    <row r="431" s="2" customFormat="1" ht="24.15" customHeight="1">
      <c r="A431" s="38"/>
      <c r="B431" s="39"/>
      <c r="C431" s="264" t="s">
        <v>603</v>
      </c>
      <c r="D431" s="264" t="s">
        <v>322</v>
      </c>
      <c r="E431" s="265" t="s">
        <v>604</v>
      </c>
      <c r="F431" s="266" t="s">
        <v>605</v>
      </c>
      <c r="G431" s="267" t="s">
        <v>127</v>
      </c>
      <c r="H431" s="268">
        <v>25.658000000000001</v>
      </c>
      <c r="I431" s="269"/>
      <c r="J431" s="270">
        <f>ROUND(I431*H431,2)</f>
        <v>0</v>
      </c>
      <c r="K431" s="266" t="s">
        <v>128</v>
      </c>
      <c r="L431" s="271"/>
      <c r="M431" s="272" t="s">
        <v>1</v>
      </c>
      <c r="N431" s="273" t="s">
        <v>43</v>
      </c>
      <c r="O431" s="91"/>
      <c r="P431" s="227">
        <f>O431*H431</f>
        <v>0</v>
      </c>
      <c r="Q431" s="227">
        <v>0.113</v>
      </c>
      <c r="R431" s="227">
        <f>Q431*H431</f>
        <v>2.8993540000000002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186</v>
      </c>
      <c r="AT431" s="229" t="s">
        <v>322</v>
      </c>
      <c r="AU431" s="229" t="s">
        <v>87</v>
      </c>
      <c r="AY431" s="17" t="s">
        <v>122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83</v>
      </c>
      <c r="BK431" s="230">
        <f>ROUND(I431*H431,2)</f>
        <v>0</v>
      </c>
      <c r="BL431" s="17" t="s">
        <v>129</v>
      </c>
      <c r="BM431" s="229" t="s">
        <v>606</v>
      </c>
    </row>
    <row r="432" s="2" customFormat="1">
      <c r="A432" s="38"/>
      <c r="B432" s="39"/>
      <c r="C432" s="40"/>
      <c r="D432" s="233" t="s">
        <v>607</v>
      </c>
      <c r="E432" s="40"/>
      <c r="F432" s="275" t="s">
        <v>608</v>
      </c>
      <c r="G432" s="40"/>
      <c r="H432" s="40"/>
      <c r="I432" s="276"/>
      <c r="J432" s="40"/>
      <c r="K432" s="40"/>
      <c r="L432" s="44"/>
      <c r="M432" s="277"/>
      <c r="N432" s="278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607</v>
      </c>
      <c r="AU432" s="17" t="s">
        <v>87</v>
      </c>
    </row>
    <row r="433" s="13" customFormat="1">
      <c r="A433" s="13"/>
      <c r="B433" s="231"/>
      <c r="C433" s="232"/>
      <c r="D433" s="233" t="s">
        <v>131</v>
      </c>
      <c r="E433" s="234" t="s">
        <v>1</v>
      </c>
      <c r="F433" s="235" t="s">
        <v>609</v>
      </c>
      <c r="G433" s="232"/>
      <c r="H433" s="236">
        <v>25.658000000000001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131</v>
      </c>
      <c r="AU433" s="242" t="s">
        <v>87</v>
      </c>
      <c r="AV433" s="13" t="s">
        <v>87</v>
      </c>
      <c r="AW433" s="13" t="s">
        <v>34</v>
      </c>
      <c r="AX433" s="13" t="s">
        <v>83</v>
      </c>
      <c r="AY433" s="242" t="s">
        <v>122</v>
      </c>
    </row>
    <row r="434" s="2" customFormat="1" ht="78" customHeight="1">
      <c r="A434" s="38"/>
      <c r="B434" s="39"/>
      <c r="C434" s="218" t="s">
        <v>610</v>
      </c>
      <c r="D434" s="218" t="s">
        <v>124</v>
      </c>
      <c r="E434" s="219" t="s">
        <v>611</v>
      </c>
      <c r="F434" s="220" t="s">
        <v>612</v>
      </c>
      <c r="G434" s="221" t="s">
        <v>127</v>
      </c>
      <c r="H434" s="222">
        <v>39.950000000000003</v>
      </c>
      <c r="I434" s="223"/>
      <c r="J434" s="224">
        <f>ROUND(I434*H434,2)</f>
        <v>0</v>
      </c>
      <c r="K434" s="220" t="s">
        <v>128</v>
      </c>
      <c r="L434" s="44"/>
      <c r="M434" s="225" t="s">
        <v>1</v>
      </c>
      <c r="N434" s="226" t="s">
        <v>43</v>
      </c>
      <c r="O434" s="91"/>
      <c r="P434" s="227">
        <f>O434*H434</f>
        <v>0</v>
      </c>
      <c r="Q434" s="227">
        <v>0.090620000000000006</v>
      </c>
      <c r="R434" s="227">
        <f>Q434*H434</f>
        <v>3.6202690000000004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129</v>
      </c>
      <c r="AT434" s="229" t="s">
        <v>124</v>
      </c>
      <c r="AU434" s="229" t="s">
        <v>87</v>
      </c>
      <c r="AY434" s="17" t="s">
        <v>122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83</v>
      </c>
      <c r="BK434" s="230">
        <f>ROUND(I434*H434,2)</f>
        <v>0</v>
      </c>
      <c r="BL434" s="17" t="s">
        <v>129</v>
      </c>
      <c r="BM434" s="229" t="s">
        <v>613</v>
      </c>
    </row>
    <row r="435" s="13" customFormat="1">
      <c r="A435" s="13"/>
      <c r="B435" s="231"/>
      <c r="C435" s="232"/>
      <c r="D435" s="233" t="s">
        <v>131</v>
      </c>
      <c r="E435" s="234" t="s">
        <v>1</v>
      </c>
      <c r="F435" s="235" t="s">
        <v>614</v>
      </c>
      <c r="G435" s="232"/>
      <c r="H435" s="236">
        <v>39.950000000000003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131</v>
      </c>
      <c r="AU435" s="242" t="s">
        <v>87</v>
      </c>
      <c r="AV435" s="13" t="s">
        <v>87</v>
      </c>
      <c r="AW435" s="13" t="s">
        <v>34</v>
      </c>
      <c r="AX435" s="13" t="s">
        <v>83</v>
      </c>
      <c r="AY435" s="242" t="s">
        <v>122</v>
      </c>
    </row>
    <row r="436" s="2" customFormat="1" ht="24.15" customHeight="1">
      <c r="A436" s="38"/>
      <c r="B436" s="39"/>
      <c r="C436" s="264" t="s">
        <v>615</v>
      </c>
      <c r="D436" s="264" t="s">
        <v>322</v>
      </c>
      <c r="E436" s="265" t="s">
        <v>616</v>
      </c>
      <c r="F436" s="266" t="s">
        <v>617</v>
      </c>
      <c r="G436" s="267" t="s">
        <v>127</v>
      </c>
      <c r="H436" s="268">
        <v>4.3949999999999996</v>
      </c>
      <c r="I436" s="269"/>
      <c r="J436" s="270">
        <f>ROUND(I436*H436,2)</f>
        <v>0</v>
      </c>
      <c r="K436" s="266" t="s">
        <v>128</v>
      </c>
      <c r="L436" s="271"/>
      <c r="M436" s="272" t="s">
        <v>1</v>
      </c>
      <c r="N436" s="273" t="s">
        <v>43</v>
      </c>
      <c r="O436" s="91"/>
      <c r="P436" s="227">
        <f>O436*H436</f>
        <v>0</v>
      </c>
      <c r="Q436" s="227">
        <v>0.152</v>
      </c>
      <c r="R436" s="227">
        <f>Q436*H436</f>
        <v>0.66803999999999997</v>
      </c>
      <c r="S436" s="227">
        <v>0</v>
      </c>
      <c r="T436" s="22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186</v>
      </c>
      <c r="AT436" s="229" t="s">
        <v>322</v>
      </c>
      <c r="AU436" s="229" t="s">
        <v>87</v>
      </c>
      <c r="AY436" s="17" t="s">
        <v>122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83</v>
      </c>
      <c r="BK436" s="230">
        <f>ROUND(I436*H436,2)</f>
        <v>0</v>
      </c>
      <c r="BL436" s="17" t="s">
        <v>129</v>
      </c>
      <c r="BM436" s="229" t="s">
        <v>618</v>
      </c>
    </row>
    <row r="437" s="2" customFormat="1">
      <c r="A437" s="38"/>
      <c r="B437" s="39"/>
      <c r="C437" s="40"/>
      <c r="D437" s="233" t="s">
        <v>607</v>
      </c>
      <c r="E437" s="40"/>
      <c r="F437" s="275" t="s">
        <v>608</v>
      </c>
      <c r="G437" s="40"/>
      <c r="H437" s="40"/>
      <c r="I437" s="276"/>
      <c r="J437" s="40"/>
      <c r="K437" s="40"/>
      <c r="L437" s="44"/>
      <c r="M437" s="277"/>
      <c r="N437" s="278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607</v>
      </c>
      <c r="AU437" s="17" t="s">
        <v>87</v>
      </c>
    </row>
    <row r="438" s="13" customFormat="1">
      <c r="A438" s="13"/>
      <c r="B438" s="231"/>
      <c r="C438" s="232"/>
      <c r="D438" s="233" t="s">
        <v>131</v>
      </c>
      <c r="E438" s="234" t="s">
        <v>1</v>
      </c>
      <c r="F438" s="235" t="s">
        <v>619</v>
      </c>
      <c r="G438" s="232"/>
      <c r="H438" s="236">
        <v>4.3949999999999996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131</v>
      </c>
      <c r="AU438" s="242" t="s">
        <v>87</v>
      </c>
      <c r="AV438" s="13" t="s">
        <v>87</v>
      </c>
      <c r="AW438" s="13" t="s">
        <v>34</v>
      </c>
      <c r="AX438" s="13" t="s">
        <v>83</v>
      </c>
      <c r="AY438" s="242" t="s">
        <v>122</v>
      </c>
    </row>
    <row r="439" s="12" customFormat="1" ht="22.8" customHeight="1">
      <c r="A439" s="12"/>
      <c r="B439" s="202"/>
      <c r="C439" s="203"/>
      <c r="D439" s="204" t="s">
        <v>77</v>
      </c>
      <c r="E439" s="216" t="s">
        <v>186</v>
      </c>
      <c r="F439" s="216" t="s">
        <v>620</v>
      </c>
      <c r="G439" s="203"/>
      <c r="H439" s="203"/>
      <c r="I439" s="206"/>
      <c r="J439" s="217">
        <f>BK439</f>
        <v>0</v>
      </c>
      <c r="K439" s="203"/>
      <c r="L439" s="208"/>
      <c r="M439" s="209"/>
      <c r="N439" s="210"/>
      <c r="O439" s="210"/>
      <c r="P439" s="211">
        <f>SUM(P440:P522)</f>
        <v>0</v>
      </c>
      <c r="Q439" s="210"/>
      <c r="R439" s="211">
        <f>SUM(R440:R522)</f>
        <v>24.835619937999997</v>
      </c>
      <c r="S439" s="210"/>
      <c r="T439" s="212">
        <f>SUM(T440:T522)</f>
        <v>26.195999999999998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3" t="s">
        <v>83</v>
      </c>
      <c r="AT439" s="214" t="s">
        <v>77</v>
      </c>
      <c r="AU439" s="214" t="s">
        <v>83</v>
      </c>
      <c r="AY439" s="213" t="s">
        <v>122</v>
      </c>
      <c r="BK439" s="215">
        <f>SUM(BK440:BK522)</f>
        <v>0</v>
      </c>
    </row>
    <row r="440" s="2" customFormat="1" ht="24.15" customHeight="1">
      <c r="A440" s="38"/>
      <c r="B440" s="39"/>
      <c r="C440" s="218" t="s">
        <v>621</v>
      </c>
      <c r="D440" s="218" t="s">
        <v>124</v>
      </c>
      <c r="E440" s="219" t="s">
        <v>622</v>
      </c>
      <c r="F440" s="220" t="s">
        <v>623</v>
      </c>
      <c r="G440" s="221" t="s">
        <v>330</v>
      </c>
      <c r="H440" s="222">
        <v>2</v>
      </c>
      <c r="I440" s="223"/>
      <c r="J440" s="224">
        <f>ROUND(I440*H440,2)</f>
        <v>0</v>
      </c>
      <c r="K440" s="220" t="s">
        <v>128</v>
      </c>
      <c r="L440" s="44"/>
      <c r="M440" s="225" t="s">
        <v>1</v>
      </c>
      <c r="N440" s="226" t="s">
        <v>43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129</v>
      </c>
      <c r="AT440" s="229" t="s">
        <v>124</v>
      </c>
      <c r="AU440" s="229" t="s">
        <v>87</v>
      </c>
      <c r="AY440" s="17" t="s">
        <v>122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83</v>
      </c>
      <c r="BK440" s="230">
        <f>ROUND(I440*H440,2)</f>
        <v>0</v>
      </c>
      <c r="BL440" s="17" t="s">
        <v>129</v>
      </c>
      <c r="BM440" s="229" t="s">
        <v>624</v>
      </c>
    </row>
    <row r="441" s="2" customFormat="1" ht="24.15" customHeight="1">
      <c r="A441" s="38"/>
      <c r="B441" s="39"/>
      <c r="C441" s="218" t="s">
        <v>625</v>
      </c>
      <c r="D441" s="218" t="s">
        <v>124</v>
      </c>
      <c r="E441" s="219" t="s">
        <v>626</v>
      </c>
      <c r="F441" s="220" t="s">
        <v>627</v>
      </c>
      <c r="G441" s="221" t="s">
        <v>330</v>
      </c>
      <c r="H441" s="222">
        <v>2</v>
      </c>
      <c r="I441" s="223"/>
      <c r="J441" s="224">
        <f>ROUND(I441*H441,2)</f>
        <v>0</v>
      </c>
      <c r="K441" s="220" t="s">
        <v>128</v>
      </c>
      <c r="L441" s="44"/>
      <c r="M441" s="225" t="s">
        <v>1</v>
      </c>
      <c r="N441" s="226" t="s">
        <v>43</v>
      </c>
      <c r="O441" s="91"/>
      <c r="P441" s="227">
        <f>O441*H441</f>
        <v>0</v>
      </c>
      <c r="Q441" s="227">
        <v>0</v>
      </c>
      <c r="R441" s="227">
        <f>Q441*H441</f>
        <v>0</v>
      </c>
      <c r="S441" s="227">
        <v>0</v>
      </c>
      <c r="T441" s="228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9" t="s">
        <v>129</v>
      </c>
      <c r="AT441" s="229" t="s">
        <v>124</v>
      </c>
      <c r="AU441" s="229" t="s">
        <v>87</v>
      </c>
      <c r="AY441" s="17" t="s">
        <v>122</v>
      </c>
      <c r="BE441" s="230">
        <f>IF(N441="základní",J441,0)</f>
        <v>0</v>
      </c>
      <c r="BF441" s="230">
        <f>IF(N441="snížená",J441,0)</f>
        <v>0</v>
      </c>
      <c r="BG441" s="230">
        <f>IF(N441="zákl. přenesená",J441,0)</f>
        <v>0</v>
      </c>
      <c r="BH441" s="230">
        <f>IF(N441="sníž. přenesená",J441,0)</f>
        <v>0</v>
      </c>
      <c r="BI441" s="230">
        <f>IF(N441="nulová",J441,0)</f>
        <v>0</v>
      </c>
      <c r="BJ441" s="17" t="s">
        <v>83</v>
      </c>
      <c r="BK441" s="230">
        <f>ROUND(I441*H441,2)</f>
        <v>0</v>
      </c>
      <c r="BL441" s="17" t="s">
        <v>129</v>
      </c>
      <c r="BM441" s="229" t="s">
        <v>628</v>
      </c>
    </row>
    <row r="442" s="2" customFormat="1" ht="37.8" customHeight="1">
      <c r="A442" s="38"/>
      <c r="B442" s="39"/>
      <c r="C442" s="218" t="s">
        <v>629</v>
      </c>
      <c r="D442" s="218" t="s">
        <v>124</v>
      </c>
      <c r="E442" s="219" t="s">
        <v>630</v>
      </c>
      <c r="F442" s="220" t="s">
        <v>631</v>
      </c>
      <c r="G442" s="221" t="s">
        <v>228</v>
      </c>
      <c r="H442" s="222">
        <v>148</v>
      </c>
      <c r="I442" s="223"/>
      <c r="J442" s="224">
        <f>ROUND(I442*H442,2)</f>
        <v>0</v>
      </c>
      <c r="K442" s="220" t="s">
        <v>128</v>
      </c>
      <c r="L442" s="44"/>
      <c r="M442" s="225" t="s">
        <v>1</v>
      </c>
      <c r="N442" s="226" t="s">
        <v>43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0.17699999999999999</v>
      </c>
      <c r="T442" s="228">
        <f>S442*H442</f>
        <v>26.195999999999998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129</v>
      </c>
      <c r="AT442" s="229" t="s">
        <v>124</v>
      </c>
      <c r="AU442" s="229" t="s">
        <v>87</v>
      </c>
      <c r="AY442" s="17" t="s">
        <v>122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83</v>
      </c>
      <c r="BK442" s="230">
        <f>ROUND(I442*H442,2)</f>
        <v>0</v>
      </c>
      <c r="BL442" s="17" t="s">
        <v>129</v>
      </c>
      <c r="BM442" s="229" t="s">
        <v>632</v>
      </c>
    </row>
    <row r="443" s="2" customFormat="1" ht="16.5" customHeight="1">
      <c r="A443" s="38"/>
      <c r="B443" s="39"/>
      <c r="C443" s="218" t="s">
        <v>633</v>
      </c>
      <c r="D443" s="218" t="s">
        <v>124</v>
      </c>
      <c r="E443" s="219" t="s">
        <v>634</v>
      </c>
      <c r="F443" s="220" t="s">
        <v>635</v>
      </c>
      <c r="G443" s="221" t="s">
        <v>636</v>
      </c>
      <c r="H443" s="222">
        <v>1</v>
      </c>
      <c r="I443" s="223"/>
      <c r="J443" s="224">
        <f>ROUND(I443*H443,2)</f>
        <v>0</v>
      </c>
      <c r="K443" s="220" t="s">
        <v>1</v>
      </c>
      <c r="L443" s="44"/>
      <c r="M443" s="225" t="s">
        <v>1</v>
      </c>
      <c r="N443" s="226" t="s">
        <v>43</v>
      </c>
      <c r="O443" s="91"/>
      <c r="P443" s="227">
        <f>O443*H443</f>
        <v>0</v>
      </c>
      <c r="Q443" s="227">
        <v>0</v>
      </c>
      <c r="R443" s="227">
        <f>Q443*H443</f>
        <v>0</v>
      </c>
      <c r="S443" s="227">
        <v>0</v>
      </c>
      <c r="T443" s="22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129</v>
      </c>
      <c r="AT443" s="229" t="s">
        <v>124</v>
      </c>
      <c r="AU443" s="229" t="s">
        <v>87</v>
      </c>
      <c r="AY443" s="17" t="s">
        <v>122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83</v>
      </c>
      <c r="BK443" s="230">
        <f>ROUND(I443*H443,2)</f>
        <v>0</v>
      </c>
      <c r="BL443" s="17" t="s">
        <v>129</v>
      </c>
      <c r="BM443" s="229" t="s">
        <v>637</v>
      </c>
    </row>
    <row r="444" s="2" customFormat="1" ht="33" customHeight="1">
      <c r="A444" s="38"/>
      <c r="B444" s="39"/>
      <c r="C444" s="218" t="s">
        <v>638</v>
      </c>
      <c r="D444" s="218" t="s">
        <v>124</v>
      </c>
      <c r="E444" s="219" t="s">
        <v>639</v>
      </c>
      <c r="F444" s="220" t="s">
        <v>640</v>
      </c>
      <c r="G444" s="221" t="s">
        <v>228</v>
      </c>
      <c r="H444" s="222">
        <v>313</v>
      </c>
      <c r="I444" s="223"/>
      <c r="J444" s="224">
        <f>ROUND(I444*H444,2)</f>
        <v>0</v>
      </c>
      <c r="K444" s="220" t="s">
        <v>128</v>
      </c>
      <c r="L444" s="44"/>
      <c r="M444" s="225" t="s">
        <v>1</v>
      </c>
      <c r="N444" s="226" t="s">
        <v>43</v>
      </c>
      <c r="O444" s="91"/>
      <c r="P444" s="227">
        <f>O444*H444</f>
        <v>0</v>
      </c>
      <c r="Q444" s="227">
        <v>9.5999999999999991E-07</v>
      </c>
      <c r="R444" s="227">
        <f>Q444*H444</f>
        <v>0.00030048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129</v>
      </c>
      <c r="AT444" s="229" t="s">
        <v>124</v>
      </c>
      <c r="AU444" s="229" t="s">
        <v>87</v>
      </c>
      <c r="AY444" s="17" t="s">
        <v>122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83</v>
      </c>
      <c r="BK444" s="230">
        <f>ROUND(I444*H444,2)</f>
        <v>0</v>
      </c>
      <c r="BL444" s="17" t="s">
        <v>129</v>
      </c>
      <c r="BM444" s="229" t="s">
        <v>641</v>
      </c>
    </row>
    <row r="445" s="2" customFormat="1" ht="21.75" customHeight="1">
      <c r="A445" s="38"/>
      <c r="B445" s="39"/>
      <c r="C445" s="264" t="s">
        <v>642</v>
      </c>
      <c r="D445" s="264" t="s">
        <v>322</v>
      </c>
      <c r="E445" s="265" t="s">
        <v>643</v>
      </c>
      <c r="F445" s="266" t="s">
        <v>644</v>
      </c>
      <c r="G445" s="267" t="s">
        <v>228</v>
      </c>
      <c r="H445" s="268">
        <v>316.13</v>
      </c>
      <c r="I445" s="269"/>
      <c r="J445" s="270">
        <f>ROUND(I445*H445,2)</f>
        <v>0</v>
      </c>
      <c r="K445" s="266" t="s">
        <v>128</v>
      </c>
      <c r="L445" s="271"/>
      <c r="M445" s="272" t="s">
        <v>1</v>
      </c>
      <c r="N445" s="273" t="s">
        <v>43</v>
      </c>
      <c r="O445" s="91"/>
      <c r="P445" s="227">
        <f>O445*H445</f>
        <v>0</v>
      </c>
      <c r="Q445" s="227">
        <v>0.060499999999999998</v>
      </c>
      <c r="R445" s="227">
        <f>Q445*H445</f>
        <v>19.125864999999997</v>
      </c>
      <c r="S445" s="227">
        <v>0</v>
      </c>
      <c r="T445" s="228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186</v>
      </c>
      <c r="AT445" s="229" t="s">
        <v>322</v>
      </c>
      <c r="AU445" s="229" t="s">
        <v>87</v>
      </c>
      <c r="AY445" s="17" t="s">
        <v>122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83</v>
      </c>
      <c r="BK445" s="230">
        <f>ROUND(I445*H445,2)</f>
        <v>0</v>
      </c>
      <c r="BL445" s="17" t="s">
        <v>129</v>
      </c>
      <c r="BM445" s="229" t="s">
        <v>645</v>
      </c>
    </row>
    <row r="446" s="13" customFormat="1">
      <c r="A446" s="13"/>
      <c r="B446" s="231"/>
      <c r="C446" s="232"/>
      <c r="D446" s="233" t="s">
        <v>131</v>
      </c>
      <c r="E446" s="234" t="s">
        <v>1</v>
      </c>
      <c r="F446" s="235" t="s">
        <v>646</v>
      </c>
      <c r="G446" s="232"/>
      <c r="H446" s="236">
        <v>313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131</v>
      </c>
      <c r="AU446" s="242" t="s">
        <v>87</v>
      </c>
      <c r="AV446" s="13" t="s">
        <v>87</v>
      </c>
      <c r="AW446" s="13" t="s">
        <v>34</v>
      </c>
      <c r="AX446" s="13" t="s">
        <v>83</v>
      </c>
      <c r="AY446" s="242" t="s">
        <v>122</v>
      </c>
    </row>
    <row r="447" s="13" customFormat="1">
      <c r="A447" s="13"/>
      <c r="B447" s="231"/>
      <c r="C447" s="232"/>
      <c r="D447" s="233" t="s">
        <v>131</v>
      </c>
      <c r="E447" s="232"/>
      <c r="F447" s="235" t="s">
        <v>647</v>
      </c>
      <c r="G447" s="232"/>
      <c r="H447" s="236">
        <v>316.13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131</v>
      </c>
      <c r="AU447" s="242" t="s">
        <v>87</v>
      </c>
      <c r="AV447" s="13" t="s">
        <v>87</v>
      </c>
      <c r="AW447" s="13" t="s">
        <v>4</v>
      </c>
      <c r="AX447" s="13" t="s">
        <v>83</v>
      </c>
      <c r="AY447" s="242" t="s">
        <v>122</v>
      </c>
    </row>
    <row r="448" s="2" customFormat="1" ht="44.25" customHeight="1">
      <c r="A448" s="38"/>
      <c r="B448" s="39"/>
      <c r="C448" s="218" t="s">
        <v>648</v>
      </c>
      <c r="D448" s="218" t="s">
        <v>124</v>
      </c>
      <c r="E448" s="219" t="s">
        <v>649</v>
      </c>
      <c r="F448" s="220" t="s">
        <v>650</v>
      </c>
      <c r="G448" s="221" t="s">
        <v>330</v>
      </c>
      <c r="H448" s="222">
        <v>1</v>
      </c>
      <c r="I448" s="223"/>
      <c r="J448" s="224">
        <f>ROUND(I448*H448,2)</f>
        <v>0</v>
      </c>
      <c r="K448" s="220" t="s">
        <v>128</v>
      </c>
      <c r="L448" s="44"/>
      <c r="M448" s="225" t="s">
        <v>1</v>
      </c>
      <c r="N448" s="226" t="s">
        <v>43</v>
      </c>
      <c r="O448" s="91"/>
      <c r="P448" s="227">
        <f>O448*H448</f>
        <v>0</v>
      </c>
      <c r="Q448" s="227">
        <v>0.0016692</v>
      </c>
      <c r="R448" s="227">
        <f>Q448*H448</f>
        <v>0.0016692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129</v>
      </c>
      <c r="AT448" s="229" t="s">
        <v>124</v>
      </c>
      <c r="AU448" s="229" t="s">
        <v>87</v>
      </c>
      <c r="AY448" s="17" t="s">
        <v>122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83</v>
      </c>
      <c r="BK448" s="230">
        <f>ROUND(I448*H448,2)</f>
        <v>0</v>
      </c>
      <c r="BL448" s="17" t="s">
        <v>129</v>
      </c>
      <c r="BM448" s="229" t="s">
        <v>651</v>
      </c>
    </row>
    <row r="449" s="2" customFormat="1" ht="24.15" customHeight="1">
      <c r="A449" s="38"/>
      <c r="B449" s="39"/>
      <c r="C449" s="264" t="s">
        <v>652</v>
      </c>
      <c r="D449" s="264" t="s">
        <v>322</v>
      </c>
      <c r="E449" s="265" t="s">
        <v>653</v>
      </c>
      <c r="F449" s="266" t="s">
        <v>654</v>
      </c>
      <c r="G449" s="267" t="s">
        <v>330</v>
      </c>
      <c r="H449" s="268">
        <v>1</v>
      </c>
      <c r="I449" s="269"/>
      <c r="J449" s="270">
        <f>ROUND(I449*H449,2)</f>
        <v>0</v>
      </c>
      <c r="K449" s="266" t="s">
        <v>128</v>
      </c>
      <c r="L449" s="271"/>
      <c r="M449" s="272" t="s">
        <v>1</v>
      </c>
      <c r="N449" s="273" t="s">
        <v>43</v>
      </c>
      <c r="O449" s="91"/>
      <c r="P449" s="227">
        <f>O449*H449</f>
        <v>0</v>
      </c>
      <c r="Q449" s="227">
        <v>0.012200000000000001</v>
      </c>
      <c r="R449" s="227">
        <f>Q449*H449</f>
        <v>0.012200000000000001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186</v>
      </c>
      <c r="AT449" s="229" t="s">
        <v>322</v>
      </c>
      <c r="AU449" s="229" t="s">
        <v>87</v>
      </c>
      <c r="AY449" s="17" t="s">
        <v>122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83</v>
      </c>
      <c r="BK449" s="230">
        <f>ROUND(I449*H449,2)</f>
        <v>0</v>
      </c>
      <c r="BL449" s="17" t="s">
        <v>129</v>
      </c>
      <c r="BM449" s="229" t="s">
        <v>655</v>
      </c>
    </row>
    <row r="450" s="2" customFormat="1" ht="49.05" customHeight="1">
      <c r="A450" s="38"/>
      <c r="B450" s="39"/>
      <c r="C450" s="218" t="s">
        <v>656</v>
      </c>
      <c r="D450" s="218" t="s">
        <v>124</v>
      </c>
      <c r="E450" s="219" t="s">
        <v>657</v>
      </c>
      <c r="F450" s="220" t="s">
        <v>658</v>
      </c>
      <c r="G450" s="221" t="s">
        <v>330</v>
      </c>
      <c r="H450" s="222">
        <v>1</v>
      </c>
      <c r="I450" s="223"/>
      <c r="J450" s="224">
        <f>ROUND(I450*H450,2)</f>
        <v>0</v>
      </c>
      <c r="K450" s="220" t="s">
        <v>128</v>
      </c>
      <c r="L450" s="44"/>
      <c r="M450" s="225" t="s">
        <v>1</v>
      </c>
      <c r="N450" s="226" t="s">
        <v>43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129</v>
      </c>
      <c r="AT450" s="229" t="s">
        <v>124</v>
      </c>
      <c r="AU450" s="229" t="s">
        <v>87</v>
      </c>
      <c r="AY450" s="17" t="s">
        <v>122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83</v>
      </c>
      <c r="BK450" s="230">
        <f>ROUND(I450*H450,2)</f>
        <v>0</v>
      </c>
      <c r="BL450" s="17" t="s">
        <v>129</v>
      </c>
      <c r="BM450" s="229" t="s">
        <v>659</v>
      </c>
    </row>
    <row r="451" s="2" customFormat="1" ht="16.5" customHeight="1">
      <c r="A451" s="38"/>
      <c r="B451" s="39"/>
      <c r="C451" s="264" t="s">
        <v>660</v>
      </c>
      <c r="D451" s="264" t="s">
        <v>322</v>
      </c>
      <c r="E451" s="265" t="s">
        <v>661</v>
      </c>
      <c r="F451" s="266" t="s">
        <v>662</v>
      </c>
      <c r="G451" s="267" t="s">
        <v>330</v>
      </c>
      <c r="H451" s="268">
        <v>1</v>
      </c>
      <c r="I451" s="269"/>
      <c r="J451" s="270">
        <f>ROUND(I451*H451,2)</f>
        <v>0</v>
      </c>
      <c r="K451" s="266" t="s">
        <v>1</v>
      </c>
      <c r="L451" s="271"/>
      <c r="M451" s="272" t="s">
        <v>1</v>
      </c>
      <c r="N451" s="273" t="s">
        <v>43</v>
      </c>
      <c r="O451" s="91"/>
      <c r="P451" s="227">
        <f>O451*H451</f>
        <v>0</v>
      </c>
      <c r="Q451" s="227">
        <v>0.014</v>
      </c>
      <c r="R451" s="227">
        <f>Q451*H451</f>
        <v>0.014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186</v>
      </c>
      <c r="AT451" s="229" t="s">
        <v>322</v>
      </c>
      <c r="AU451" s="229" t="s">
        <v>87</v>
      </c>
      <c r="AY451" s="17" t="s">
        <v>122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83</v>
      </c>
      <c r="BK451" s="230">
        <f>ROUND(I451*H451,2)</f>
        <v>0</v>
      </c>
      <c r="BL451" s="17" t="s">
        <v>129</v>
      </c>
      <c r="BM451" s="229" t="s">
        <v>663</v>
      </c>
    </row>
    <row r="452" s="2" customFormat="1" ht="44.25" customHeight="1">
      <c r="A452" s="38"/>
      <c r="B452" s="39"/>
      <c r="C452" s="218" t="s">
        <v>664</v>
      </c>
      <c r="D452" s="218" t="s">
        <v>124</v>
      </c>
      <c r="E452" s="219" t="s">
        <v>665</v>
      </c>
      <c r="F452" s="220" t="s">
        <v>666</v>
      </c>
      <c r="G452" s="221" t="s">
        <v>330</v>
      </c>
      <c r="H452" s="222">
        <v>2</v>
      </c>
      <c r="I452" s="223"/>
      <c r="J452" s="224">
        <f>ROUND(I452*H452,2)</f>
        <v>0</v>
      </c>
      <c r="K452" s="220" t="s">
        <v>128</v>
      </c>
      <c r="L452" s="44"/>
      <c r="M452" s="225" t="s">
        <v>1</v>
      </c>
      <c r="N452" s="226" t="s">
        <v>43</v>
      </c>
      <c r="O452" s="91"/>
      <c r="P452" s="227">
        <f>O452*H452</f>
        <v>0</v>
      </c>
      <c r="Q452" s="227">
        <v>0.0028243999999999999</v>
      </c>
      <c r="R452" s="227">
        <f>Q452*H452</f>
        <v>0.0056487999999999998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129</v>
      </c>
      <c r="AT452" s="229" t="s">
        <v>124</v>
      </c>
      <c r="AU452" s="229" t="s">
        <v>87</v>
      </c>
      <c r="AY452" s="17" t="s">
        <v>122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83</v>
      </c>
      <c r="BK452" s="230">
        <f>ROUND(I452*H452,2)</f>
        <v>0</v>
      </c>
      <c r="BL452" s="17" t="s">
        <v>129</v>
      </c>
      <c r="BM452" s="229" t="s">
        <v>667</v>
      </c>
    </row>
    <row r="453" s="2" customFormat="1" ht="16.5" customHeight="1">
      <c r="A453" s="38"/>
      <c r="B453" s="39"/>
      <c r="C453" s="264" t="s">
        <v>668</v>
      </c>
      <c r="D453" s="264" t="s">
        <v>322</v>
      </c>
      <c r="E453" s="265" t="s">
        <v>669</v>
      </c>
      <c r="F453" s="266" t="s">
        <v>670</v>
      </c>
      <c r="G453" s="267" t="s">
        <v>330</v>
      </c>
      <c r="H453" s="268">
        <v>1</v>
      </c>
      <c r="I453" s="269"/>
      <c r="J453" s="270">
        <f>ROUND(I453*H453,2)</f>
        <v>0</v>
      </c>
      <c r="K453" s="266" t="s">
        <v>1</v>
      </c>
      <c r="L453" s="271"/>
      <c r="M453" s="272" t="s">
        <v>1</v>
      </c>
      <c r="N453" s="273" t="s">
        <v>43</v>
      </c>
      <c r="O453" s="91"/>
      <c r="P453" s="227">
        <f>O453*H453</f>
        <v>0</v>
      </c>
      <c r="Q453" s="227">
        <v>0.014</v>
      </c>
      <c r="R453" s="227">
        <f>Q453*H453</f>
        <v>0.014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186</v>
      </c>
      <c r="AT453" s="229" t="s">
        <v>322</v>
      </c>
      <c r="AU453" s="229" t="s">
        <v>87</v>
      </c>
      <c r="AY453" s="17" t="s">
        <v>122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83</v>
      </c>
      <c r="BK453" s="230">
        <f>ROUND(I453*H453,2)</f>
        <v>0</v>
      </c>
      <c r="BL453" s="17" t="s">
        <v>129</v>
      </c>
      <c r="BM453" s="229" t="s">
        <v>671</v>
      </c>
    </row>
    <row r="454" s="2" customFormat="1" ht="16.5" customHeight="1">
      <c r="A454" s="38"/>
      <c r="B454" s="39"/>
      <c r="C454" s="264" t="s">
        <v>672</v>
      </c>
      <c r="D454" s="264" t="s">
        <v>322</v>
      </c>
      <c r="E454" s="265" t="s">
        <v>673</v>
      </c>
      <c r="F454" s="266" t="s">
        <v>674</v>
      </c>
      <c r="G454" s="267" t="s">
        <v>330</v>
      </c>
      <c r="H454" s="268">
        <v>1</v>
      </c>
      <c r="I454" s="269"/>
      <c r="J454" s="270">
        <f>ROUND(I454*H454,2)</f>
        <v>0</v>
      </c>
      <c r="K454" s="266" t="s">
        <v>1</v>
      </c>
      <c r="L454" s="271"/>
      <c r="M454" s="272" t="s">
        <v>1</v>
      </c>
      <c r="N454" s="273" t="s">
        <v>43</v>
      </c>
      <c r="O454" s="91"/>
      <c r="P454" s="227">
        <f>O454*H454</f>
        <v>0</v>
      </c>
      <c r="Q454" s="227">
        <v>0.0077999999999999996</v>
      </c>
      <c r="R454" s="227">
        <f>Q454*H454</f>
        <v>0.0077999999999999996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186</v>
      </c>
      <c r="AT454" s="229" t="s">
        <v>322</v>
      </c>
      <c r="AU454" s="229" t="s">
        <v>87</v>
      </c>
      <c r="AY454" s="17" t="s">
        <v>122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83</v>
      </c>
      <c r="BK454" s="230">
        <f>ROUND(I454*H454,2)</f>
        <v>0</v>
      </c>
      <c r="BL454" s="17" t="s">
        <v>129</v>
      </c>
      <c r="BM454" s="229" t="s">
        <v>675</v>
      </c>
    </row>
    <row r="455" s="2" customFormat="1" ht="49.05" customHeight="1">
      <c r="A455" s="38"/>
      <c r="B455" s="39"/>
      <c r="C455" s="218" t="s">
        <v>676</v>
      </c>
      <c r="D455" s="218" t="s">
        <v>124</v>
      </c>
      <c r="E455" s="219" t="s">
        <v>677</v>
      </c>
      <c r="F455" s="220" t="s">
        <v>678</v>
      </c>
      <c r="G455" s="221" t="s">
        <v>330</v>
      </c>
      <c r="H455" s="222">
        <v>1</v>
      </c>
      <c r="I455" s="223"/>
      <c r="J455" s="224">
        <f>ROUND(I455*H455,2)</f>
        <v>0</v>
      </c>
      <c r="K455" s="220" t="s">
        <v>128</v>
      </c>
      <c r="L455" s="44"/>
      <c r="M455" s="225" t="s">
        <v>1</v>
      </c>
      <c r="N455" s="226" t="s">
        <v>43</v>
      </c>
      <c r="O455" s="91"/>
      <c r="P455" s="227">
        <f>O455*H455</f>
        <v>0</v>
      </c>
      <c r="Q455" s="227">
        <v>0</v>
      </c>
      <c r="R455" s="227">
        <f>Q455*H455</f>
        <v>0</v>
      </c>
      <c r="S455" s="227">
        <v>0</v>
      </c>
      <c r="T455" s="228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9" t="s">
        <v>129</v>
      </c>
      <c r="AT455" s="229" t="s">
        <v>124</v>
      </c>
      <c r="AU455" s="229" t="s">
        <v>87</v>
      </c>
      <c r="AY455" s="17" t="s">
        <v>122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7" t="s">
        <v>83</v>
      </c>
      <c r="BK455" s="230">
        <f>ROUND(I455*H455,2)</f>
        <v>0</v>
      </c>
      <c r="BL455" s="17" t="s">
        <v>129</v>
      </c>
      <c r="BM455" s="229" t="s">
        <v>679</v>
      </c>
    </row>
    <row r="456" s="2" customFormat="1" ht="16.5" customHeight="1">
      <c r="A456" s="38"/>
      <c r="B456" s="39"/>
      <c r="C456" s="264" t="s">
        <v>680</v>
      </c>
      <c r="D456" s="264" t="s">
        <v>322</v>
      </c>
      <c r="E456" s="265" t="s">
        <v>681</v>
      </c>
      <c r="F456" s="266" t="s">
        <v>682</v>
      </c>
      <c r="G456" s="267" t="s">
        <v>330</v>
      </c>
      <c r="H456" s="268">
        <v>1</v>
      </c>
      <c r="I456" s="269"/>
      <c r="J456" s="270">
        <f>ROUND(I456*H456,2)</f>
        <v>0</v>
      </c>
      <c r="K456" s="266" t="s">
        <v>1</v>
      </c>
      <c r="L456" s="271"/>
      <c r="M456" s="272" t="s">
        <v>1</v>
      </c>
      <c r="N456" s="273" t="s">
        <v>43</v>
      </c>
      <c r="O456" s="91"/>
      <c r="P456" s="227">
        <f>O456*H456</f>
        <v>0</v>
      </c>
      <c r="Q456" s="227">
        <v>0.044999999999999998</v>
      </c>
      <c r="R456" s="227">
        <f>Q456*H456</f>
        <v>0.044999999999999998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186</v>
      </c>
      <c r="AT456" s="229" t="s">
        <v>322</v>
      </c>
      <c r="AU456" s="229" t="s">
        <v>87</v>
      </c>
      <c r="AY456" s="17" t="s">
        <v>122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83</v>
      </c>
      <c r="BK456" s="230">
        <f>ROUND(I456*H456,2)</f>
        <v>0</v>
      </c>
      <c r="BL456" s="17" t="s">
        <v>129</v>
      </c>
      <c r="BM456" s="229" t="s">
        <v>683</v>
      </c>
    </row>
    <row r="457" s="2" customFormat="1" ht="44.25" customHeight="1">
      <c r="A457" s="38"/>
      <c r="B457" s="39"/>
      <c r="C457" s="218" t="s">
        <v>684</v>
      </c>
      <c r="D457" s="218" t="s">
        <v>124</v>
      </c>
      <c r="E457" s="219" t="s">
        <v>685</v>
      </c>
      <c r="F457" s="220" t="s">
        <v>686</v>
      </c>
      <c r="G457" s="221" t="s">
        <v>330</v>
      </c>
      <c r="H457" s="222">
        <v>18</v>
      </c>
      <c r="I457" s="223"/>
      <c r="J457" s="224">
        <f>ROUND(I457*H457,2)</f>
        <v>0</v>
      </c>
      <c r="K457" s="220" t="s">
        <v>128</v>
      </c>
      <c r="L457" s="44"/>
      <c r="M457" s="225" t="s">
        <v>1</v>
      </c>
      <c r="N457" s="226" t="s">
        <v>43</v>
      </c>
      <c r="O457" s="91"/>
      <c r="P457" s="227">
        <f>O457*H457</f>
        <v>0</v>
      </c>
      <c r="Q457" s="227">
        <v>0.0054216000000000004</v>
      </c>
      <c r="R457" s="227">
        <f>Q457*H457</f>
        <v>0.097588800000000003</v>
      </c>
      <c r="S457" s="227">
        <v>0</v>
      </c>
      <c r="T457" s="228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9" t="s">
        <v>129</v>
      </c>
      <c r="AT457" s="229" t="s">
        <v>124</v>
      </c>
      <c r="AU457" s="229" t="s">
        <v>87</v>
      </c>
      <c r="AY457" s="17" t="s">
        <v>122</v>
      </c>
      <c r="BE457" s="230">
        <f>IF(N457="základní",J457,0)</f>
        <v>0</v>
      </c>
      <c r="BF457" s="230">
        <f>IF(N457="snížená",J457,0)</f>
        <v>0</v>
      </c>
      <c r="BG457" s="230">
        <f>IF(N457="zákl. přenesená",J457,0)</f>
        <v>0</v>
      </c>
      <c r="BH457" s="230">
        <f>IF(N457="sníž. přenesená",J457,0)</f>
        <v>0</v>
      </c>
      <c r="BI457" s="230">
        <f>IF(N457="nulová",J457,0)</f>
        <v>0</v>
      </c>
      <c r="BJ457" s="17" t="s">
        <v>83</v>
      </c>
      <c r="BK457" s="230">
        <f>ROUND(I457*H457,2)</f>
        <v>0</v>
      </c>
      <c r="BL457" s="17" t="s">
        <v>129</v>
      </c>
      <c r="BM457" s="229" t="s">
        <v>687</v>
      </c>
    </row>
    <row r="458" s="2" customFormat="1" ht="24.15" customHeight="1">
      <c r="A458" s="38"/>
      <c r="B458" s="39"/>
      <c r="C458" s="264" t="s">
        <v>688</v>
      </c>
      <c r="D458" s="264" t="s">
        <v>322</v>
      </c>
      <c r="E458" s="265" t="s">
        <v>689</v>
      </c>
      <c r="F458" s="266" t="s">
        <v>690</v>
      </c>
      <c r="G458" s="267" t="s">
        <v>330</v>
      </c>
      <c r="H458" s="268">
        <v>1</v>
      </c>
      <c r="I458" s="269"/>
      <c r="J458" s="270">
        <f>ROUND(I458*H458,2)</f>
        <v>0</v>
      </c>
      <c r="K458" s="266" t="s">
        <v>128</v>
      </c>
      <c r="L458" s="271"/>
      <c r="M458" s="272" t="s">
        <v>1</v>
      </c>
      <c r="N458" s="273" t="s">
        <v>43</v>
      </c>
      <c r="O458" s="91"/>
      <c r="P458" s="227">
        <f>O458*H458</f>
        <v>0</v>
      </c>
      <c r="Q458" s="227">
        <v>0.060900000000000003</v>
      </c>
      <c r="R458" s="227">
        <f>Q458*H458</f>
        <v>0.060900000000000003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186</v>
      </c>
      <c r="AT458" s="229" t="s">
        <v>322</v>
      </c>
      <c r="AU458" s="229" t="s">
        <v>87</v>
      </c>
      <c r="AY458" s="17" t="s">
        <v>122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83</v>
      </c>
      <c r="BK458" s="230">
        <f>ROUND(I458*H458,2)</f>
        <v>0</v>
      </c>
      <c r="BL458" s="17" t="s">
        <v>129</v>
      </c>
      <c r="BM458" s="229" t="s">
        <v>691</v>
      </c>
    </row>
    <row r="459" s="2" customFormat="1" ht="24.15" customHeight="1">
      <c r="A459" s="38"/>
      <c r="B459" s="39"/>
      <c r="C459" s="264" t="s">
        <v>692</v>
      </c>
      <c r="D459" s="264" t="s">
        <v>322</v>
      </c>
      <c r="E459" s="265" t="s">
        <v>693</v>
      </c>
      <c r="F459" s="266" t="s">
        <v>694</v>
      </c>
      <c r="G459" s="267" t="s">
        <v>330</v>
      </c>
      <c r="H459" s="268">
        <v>3</v>
      </c>
      <c r="I459" s="269"/>
      <c r="J459" s="270">
        <f>ROUND(I459*H459,2)</f>
        <v>0</v>
      </c>
      <c r="K459" s="266" t="s">
        <v>128</v>
      </c>
      <c r="L459" s="271"/>
      <c r="M459" s="272" t="s">
        <v>1</v>
      </c>
      <c r="N459" s="273" t="s">
        <v>43</v>
      </c>
      <c r="O459" s="91"/>
      <c r="P459" s="227">
        <f>O459*H459</f>
        <v>0</v>
      </c>
      <c r="Q459" s="227">
        <v>0.068199999999999997</v>
      </c>
      <c r="R459" s="227">
        <f>Q459*H459</f>
        <v>0.2046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186</v>
      </c>
      <c r="AT459" s="229" t="s">
        <v>322</v>
      </c>
      <c r="AU459" s="229" t="s">
        <v>87</v>
      </c>
      <c r="AY459" s="17" t="s">
        <v>122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83</v>
      </c>
      <c r="BK459" s="230">
        <f>ROUND(I459*H459,2)</f>
        <v>0</v>
      </c>
      <c r="BL459" s="17" t="s">
        <v>129</v>
      </c>
      <c r="BM459" s="229" t="s">
        <v>695</v>
      </c>
    </row>
    <row r="460" s="2" customFormat="1" ht="24.15" customHeight="1">
      <c r="A460" s="38"/>
      <c r="B460" s="39"/>
      <c r="C460" s="264" t="s">
        <v>696</v>
      </c>
      <c r="D460" s="264" t="s">
        <v>322</v>
      </c>
      <c r="E460" s="265" t="s">
        <v>697</v>
      </c>
      <c r="F460" s="266" t="s">
        <v>698</v>
      </c>
      <c r="G460" s="267" t="s">
        <v>330</v>
      </c>
      <c r="H460" s="268">
        <v>7</v>
      </c>
      <c r="I460" s="269"/>
      <c r="J460" s="270">
        <f>ROUND(I460*H460,2)</f>
        <v>0</v>
      </c>
      <c r="K460" s="266" t="s">
        <v>128</v>
      </c>
      <c r="L460" s="271"/>
      <c r="M460" s="272" t="s">
        <v>1</v>
      </c>
      <c r="N460" s="273" t="s">
        <v>43</v>
      </c>
      <c r="O460" s="91"/>
      <c r="P460" s="227">
        <f>O460*H460</f>
        <v>0</v>
      </c>
      <c r="Q460" s="227">
        <v>0.085099999999999995</v>
      </c>
      <c r="R460" s="227">
        <f>Q460*H460</f>
        <v>0.59570000000000001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186</v>
      </c>
      <c r="AT460" s="229" t="s">
        <v>322</v>
      </c>
      <c r="AU460" s="229" t="s">
        <v>87</v>
      </c>
      <c r="AY460" s="17" t="s">
        <v>122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83</v>
      </c>
      <c r="BK460" s="230">
        <f>ROUND(I460*H460,2)</f>
        <v>0</v>
      </c>
      <c r="BL460" s="17" t="s">
        <v>129</v>
      </c>
      <c r="BM460" s="229" t="s">
        <v>699</v>
      </c>
    </row>
    <row r="461" s="2" customFormat="1" ht="21.75" customHeight="1">
      <c r="A461" s="38"/>
      <c r="B461" s="39"/>
      <c r="C461" s="264" t="s">
        <v>700</v>
      </c>
      <c r="D461" s="264" t="s">
        <v>322</v>
      </c>
      <c r="E461" s="265" t="s">
        <v>701</v>
      </c>
      <c r="F461" s="266" t="s">
        <v>702</v>
      </c>
      <c r="G461" s="267" t="s">
        <v>330</v>
      </c>
      <c r="H461" s="268">
        <v>2</v>
      </c>
      <c r="I461" s="269"/>
      <c r="J461" s="270">
        <f>ROUND(I461*H461,2)</f>
        <v>0</v>
      </c>
      <c r="K461" s="266" t="s">
        <v>128</v>
      </c>
      <c r="L461" s="271"/>
      <c r="M461" s="272" t="s">
        <v>1</v>
      </c>
      <c r="N461" s="273" t="s">
        <v>43</v>
      </c>
      <c r="O461" s="91"/>
      <c r="P461" s="227">
        <f>O461*H461</f>
        <v>0</v>
      </c>
      <c r="Q461" s="227">
        <v>0.045999999999999999</v>
      </c>
      <c r="R461" s="227">
        <f>Q461*H461</f>
        <v>0.091999999999999998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186</v>
      </c>
      <c r="AT461" s="229" t="s">
        <v>322</v>
      </c>
      <c r="AU461" s="229" t="s">
        <v>87</v>
      </c>
      <c r="AY461" s="17" t="s">
        <v>122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83</v>
      </c>
      <c r="BK461" s="230">
        <f>ROUND(I461*H461,2)</f>
        <v>0</v>
      </c>
      <c r="BL461" s="17" t="s">
        <v>129</v>
      </c>
      <c r="BM461" s="229" t="s">
        <v>703</v>
      </c>
    </row>
    <row r="462" s="2" customFormat="1" ht="16.5" customHeight="1">
      <c r="A462" s="38"/>
      <c r="B462" s="39"/>
      <c r="C462" s="264" t="s">
        <v>704</v>
      </c>
      <c r="D462" s="264" t="s">
        <v>322</v>
      </c>
      <c r="E462" s="265" t="s">
        <v>705</v>
      </c>
      <c r="F462" s="266" t="s">
        <v>706</v>
      </c>
      <c r="G462" s="267" t="s">
        <v>330</v>
      </c>
      <c r="H462" s="268">
        <v>5</v>
      </c>
      <c r="I462" s="269"/>
      <c r="J462" s="270">
        <f>ROUND(I462*H462,2)</f>
        <v>0</v>
      </c>
      <c r="K462" s="266" t="s">
        <v>1</v>
      </c>
      <c r="L462" s="271"/>
      <c r="M462" s="272" t="s">
        <v>1</v>
      </c>
      <c r="N462" s="273" t="s">
        <v>43</v>
      </c>
      <c r="O462" s="91"/>
      <c r="P462" s="227">
        <f>O462*H462</f>
        <v>0</v>
      </c>
      <c r="Q462" s="227">
        <v>0.052999999999999998</v>
      </c>
      <c r="R462" s="227">
        <f>Q462*H462</f>
        <v>0.26500000000000001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186</v>
      </c>
      <c r="AT462" s="229" t="s">
        <v>322</v>
      </c>
      <c r="AU462" s="229" t="s">
        <v>87</v>
      </c>
      <c r="AY462" s="17" t="s">
        <v>122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83</v>
      </c>
      <c r="BK462" s="230">
        <f>ROUND(I462*H462,2)</f>
        <v>0</v>
      </c>
      <c r="BL462" s="17" t="s">
        <v>129</v>
      </c>
      <c r="BM462" s="229" t="s">
        <v>707</v>
      </c>
    </row>
    <row r="463" s="2" customFormat="1" ht="44.25" customHeight="1">
      <c r="A463" s="38"/>
      <c r="B463" s="39"/>
      <c r="C463" s="218" t="s">
        <v>708</v>
      </c>
      <c r="D463" s="218" t="s">
        <v>124</v>
      </c>
      <c r="E463" s="219" t="s">
        <v>709</v>
      </c>
      <c r="F463" s="220" t="s">
        <v>710</v>
      </c>
      <c r="G463" s="221" t="s">
        <v>330</v>
      </c>
      <c r="H463" s="222">
        <v>2</v>
      </c>
      <c r="I463" s="223"/>
      <c r="J463" s="224">
        <f>ROUND(I463*H463,2)</f>
        <v>0</v>
      </c>
      <c r="K463" s="220" t="s">
        <v>128</v>
      </c>
      <c r="L463" s="44"/>
      <c r="M463" s="225" t="s">
        <v>1</v>
      </c>
      <c r="N463" s="226" t="s">
        <v>43</v>
      </c>
      <c r="O463" s="91"/>
      <c r="P463" s="227">
        <f>O463*H463</f>
        <v>0</v>
      </c>
      <c r="Q463" s="227">
        <v>0.0079588999999999997</v>
      </c>
      <c r="R463" s="227">
        <f>Q463*H463</f>
        <v>0.015917799999999999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129</v>
      </c>
      <c r="AT463" s="229" t="s">
        <v>124</v>
      </c>
      <c r="AU463" s="229" t="s">
        <v>87</v>
      </c>
      <c r="AY463" s="17" t="s">
        <v>122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83</v>
      </c>
      <c r="BK463" s="230">
        <f>ROUND(I463*H463,2)</f>
        <v>0</v>
      </c>
      <c r="BL463" s="17" t="s">
        <v>129</v>
      </c>
      <c r="BM463" s="229" t="s">
        <v>711</v>
      </c>
    </row>
    <row r="464" s="2" customFormat="1" ht="33" customHeight="1">
      <c r="A464" s="38"/>
      <c r="B464" s="39"/>
      <c r="C464" s="264" t="s">
        <v>712</v>
      </c>
      <c r="D464" s="264" t="s">
        <v>322</v>
      </c>
      <c r="E464" s="265" t="s">
        <v>713</v>
      </c>
      <c r="F464" s="266" t="s">
        <v>714</v>
      </c>
      <c r="G464" s="267" t="s">
        <v>330</v>
      </c>
      <c r="H464" s="268">
        <v>2</v>
      </c>
      <c r="I464" s="269"/>
      <c r="J464" s="270">
        <f>ROUND(I464*H464,2)</f>
        <v>0</v>
      </c>
      <c r="K464" s="266" t="s">
        <v>128</v>
      </c>
      <c r="L464" s="271"/>
      <c r="M464" s="272" t="s">
        <v>1</v>
      </c>
      <c r="N464" s="273" t="s">
        <v>43</v>
      </c>
      <c r="O464" s="91"/>
      <c r="P464" s="227">
        <f>O464*H464</f>
        <v>0</v>
      </c>
      <c r="Q464" s="227">
        <v>0.12</v>
      </c>
      <c r="R464" s="227">
        <f>Q464*H464</f>
        <v>0.23999999999999999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186</v>
      </c>
      <c r="AT464" s="229" t="s">
        <v>322</v>
      </c>
      <c r="AU464" s="229" t="s">
        <v>87</v>
      </c>
      <c r="AY464" s="17" t="s">
        <v>122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83</v>
      </c>
      <c r="BK464" s="230">
        <f>ROUND(I464*H464,2)</f>
        <v>0</v>
      </c>
      <c r="BL464" s="17" t="s">
        <v>129</v>
      </c>
      <c r="BM464" s="229" t="s">
        <v>715</v>
      </c>
    </row>
    <row r="465" s="2" customFormat="1" ht="37.8" customHeight="1">
      <c r="A465" s="38"/>
      <c r="B465" s="39"/>
      <c r="C465" s="218" t="s">
        <v>716</v>
      </c>
      <c r="D465" s="218" t="s">
        <v>124</v>
      </c>
      <c r="E465" s="219" t="s">
        <v>717</v>
      </c>
      <c r="F465" s="220" t="s">
        <v>718</v>
      </c>
      <c r="G465" s="221" t="s">
        <v>228</v>
      </c>
      <c r="H465" s="222">
        <v>33</v>
      </c>
      <c r="I465" s="223"/>
      <c r="J465" s="224">
        <f>ROUND(I465*H465,2)</f>
        <v>0</v>
      </c>
      <c r="K465" s="220" t="s">
        <v>128</v>
      </c>
      <c r="L465" s="44"/>
      <c r="M465" s="225" t="s">
        <v>1</v>
      </c>
      <c r="N465" s="226" t="s">
        <v>43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129</v>
      </c>
      <c r="AT465" s="229" t="s">
        <v>124</v>
      </c>
      <c r="AU465" s="229" t="s">
        <v>87</v>
      </c>
      <c r="AY465" s="17" t="s">
        <v>122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83</v>
      </c>
      <c r="BK465" s="230">
        <f>ROUND(I465*H465,2)</f>
        <v>0</v>
      </c>
      <c r="BL465" s="17" t="s">
        <v>129</v>
      </c>
      <c r="BM465" s="229" t="s">
        <v>719</v>
      </c>
    </row>
    <row r="466" s="2" customFormat="1" ht="24.15" customHeight="1">
      <c r="A466" s="38"/>
      <c r="B466" s="39"/>
      <c r="C466" s="264" t="s">
        <v>720</v>
      </c>
      <c r="D466" s="264" t="s">
        <v>322</v>
      </c>
      <c r="E466" s="265" t="s">
        <v>721</v>
      </c>
      <c r="F466" s="266" t="s">
        <v>722</v>
      </c>
      <c r="G466" s="267" t="s">
        <v>228</v>
      </c>
      <c r="H466" s="268">
        <v>33.990000000000002</v>
      </c>
      <c r="I466" s="269"/>
      <c r="J466" s="270">
        <f>ROUND(I466*H466,2)</f>
        <v>0</v>
      </c>
      <c r="K466" s="266" t="s">
        <v>128</v>
      </c>
      <c r="L466" s="271"/>
      <c r="M466" s="272" t="s">
        <v>1</v>
      </c>
      <c r="N466" s="273" t="s">
        <v>43</v>
      </c>
      <c r="O466" s="91"/>
      <c r="P466" s="227">
        <f>O466*H466</f>
        <v>0</v>
      </c>
      <c r="Q466" s="227">
        <v>0.00027</v>
      </c>
      <c r="R466" s="227">
        <f>Q466*H466</f>
        <v>0.0091773000000000011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186</v>
      </c>
      <c r="AT466" s="229" t="s">
        <v>322</v>
      </c>
      <c r="AU466" s="229" t="s">
        <v>87</v>
      </c>
      <c r="AY466" s="17" t="s">
        <v>122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83</v>
      </c>
      <c r="BK466" s="230">
        <f>ROUND(I466*H466,2)</f>
        <v>0</v>
      </c>
      <c r="BL466" s="17" t="s">
        <v>129</v>
      </c>
      <c r="BM466" s="229" t="s">
        <v>723</v>
      </c>
    </row>
    <row r="467" s="13" customFormat="1">
      <c r="A467" s="13"/>
      <c r="B467" s="231"/>
      <c r="C467" s="232"/>
      <c r="D467" s="233" t="s">
        <v>131</v>
      </c>
      <c r="E467" s="234" t="s">
        <v>1</v>
      </c>
      <c r="F467" s="235" t="s">
        <v>724</v>
      </c>
      <c r="G467" s="232"/>
      <c r="H467" s="236">
        <v>33.990000000000002</v>
      </c>
      <c r="I467" s="237"/>
      <c r="J467" s="232"/>
      <c r="K467" s="232"/>
      <c r="L467" s="238"/>
      <c r="M467" s="239"/>
      <c r="N467" s="240"/>
      <c r="O467" s="240"/>
      <c r="P467" s="240"/>
      <c r="Q467" s="240"/>
      <c r="R467" s="240"/>
      <c r="S467" s="240"/>
      <c r="T467" s="24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2" t="s">
        <v>131</v>
      </c>
      <c r="AU467" s="242" t="s">
        <v>87</v>
      </c>
      <c r="AV467" s="13" t="s">
        <v>87</v>
      </c>
      <c r="AW467" s="13" t="s">
        <v>34</v>
      </c>
      <c r="AX467" s="13" t="s">
        <v>83</v>
      </c>
      <c r="AY467" s="242" t="s">
        <v>122</v>
      </c>
    </row>
    <row r="468" s="2" customFormat="1" ht="16.5" customHeight="1">
      <c r="A468" s="38"/>
      <c r="B468" s="39"/>
      <c r="C468" s="264" t="s">
        <v>725</v>
      </c>
      <c r="D468" s="264" t="s">
        <v>322</v>
      </c>
      <c r="E468" s="265" t="s">
        <v>726</v>
      </c>
      <c r="F468" s="266" t="s">
        <v>727</v>
      </c>
      <c r="G468" s="267" t="s">
        <v>330</v>
      </c>
      <c r="H468" s="268">
        <v>14</v>
      </c>
      <c r="I468" s="269"/>
      <c r="J468" s="270">
        <f>ROUND(I468*H468,2)</f>
        <v>0</v>
      </c>
      <c r="K468" s="266" t="s">
        <v>1</v>
      </c>
      <c r="L468" s="271"/>
      <c r="M468" s="272" t="s">
        <v>1</v>
      </c>
      <c r="N468" s="273" t="s">
        <v>43</v>
      </c>
      <c r="O468" s="91"/>
      <c r="P468" s="227">
        <f>O468*H468</f>
        <v>0</v>
      </c>
      <c r="Q468" s="227">
        <v>0.00016000000000000001</v>
      </c>
      <c r="R468" s="227">
        <f>Q468*H468</f>
        <v>0.0022400000000000002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186</v>
      </c>
      <c r="AT468" s="229" t="s">
        <v>322</v>
      </c>
      <c r="AU468" s="229" t="s">
        <v>87</v>
      </c>
      <c r="AY468" s="17" t="s">
        <v>122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83</v>
      </c>
      <c r="BK468" s="230">
        <f>ROUND(I468*H468,2)</f>
        <v>0</v>
      </c>
      <c r="BL468" s="17" t="s">
        <v>129</v>
      </c>
      <c r="BM468" s="229" t="s">
        <v>728</v>
      </c>
    </row>
    <row r="469" s="13" customFormat="1">
      <c r="A469" s="13"/>
      <c r="B469" s="231"/>
      <c r="C469" s="232"/>
      <c r="D469" s="233" t="s">
        <v>131</v>
      </c>
      <c r="E469" s="232"/>
      <c r="F469" s="235" t="s">
        <v>729</v>
      </c>
      <c r="G469" s="232"/>
      <c r="H469" s="236">
        <v>14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131</v>
      </c>
      <c r="AU469" s="242" t="s">
        <v>87</v>
      </c>
      <c r="AV469" s="13" t="s">
        <v>87</v>
      </c>
      <c r="AW469" s="13" t="s">
        <v>4</v>
      </c>
      <c r="AX469" s="13" t="s">
        <v>83</v>
      </c>
      <c r="AY469" s="242" t="s">
        <v>122</v>
      </c>
    </row>
    <row r="470" s="2" customFormat="1" ht="37.8" customHeight="1">
      <c r="A470" s="38"/>
      <c r="B470" s="39"/>
      <c r="C470" s="218" t="s">
        <v>730</v>
      </c>
      <c r="D470" s="218" t="s">
        <v>124</v>
      </c>
      <c r="E470" s="219" t="s">
        <v>731</v>
      </c>
      <c r="F470" s="220" t="s">
        <v>732</v>
      </c>
      <c r="G470" s="221" t="s">
        <v>228</v>
      </c>
      <c r="H470" s="222">
        <v>1</v>
      </c>
      <c r="I470" s="223"/>
      <c r="J470" s="224">
        <f>ROUND(I470*H470,2)</f>
        <v>0</v>
      </c>
      <c r="K470" s="220" t="s">
        <v>128</v>
      </c>
      <c r="L470" s="44"/>
      <c r="M470" s="225" t="s">
        <v>1</v>
      </c>
      <c r="N470" s="226" t="s">
        <v>43</v>
      </c>
      <c r="O470" s="91"/>
      <c r="P470" s="227">
        <f>O470*H470</f>
        <v>0</v>
      </c>
      <c r="Q470" s="227">
        <v>0</v>
      </c>
      <c r="R470" s="227">
        <f>Q470*H470</f>
        <v>0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129</v>
      </c>
      <c r="AT470" s="229" t="s">
        <v>124</v>
      </c>
      <c r="AU470" s="229" t="s">
        <v>87</v>
      </c>
      <c r="AY470" s="17" t="s">
        <v>122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83</v>
      </c>
      <c r="BK470" s="230">
        <f>ROUND(I470*H470,2)</f>
        <v>0</v>
      </c>
      <c r="BL470" s="17" t="s">
        <v>129</v>
      </c>
      <c r="BM470" s="229" t="s">
        <v>733</v>
      </c>
    </row>
    <row r="471" s="2" customFormat="1" ht="24.15" customHeight="1">
      <c r="A471" s="38"/>
      <c r="B471" s="39"/>
      <c r="C471" s="264" t="s">
        <v>734</v>
      </c>
      <c r="D471" s="264" t="s">
        <v>322</v>
      </c>
      <c r="E471" s="265" t="s">
        <v>735</v>
      </c>
      <c r="F471" s="266" t="s">
        <v>736</v>
      </c>
      <c r="G471" s="267" t="s">
        <v>228</v>
      </c>
      <c r="H471" s="268">
        <v>1.0149999999999999</v>
      </c>
      <c r="I471" s="269"/>
      <c r="J471" s="270">
        <f>ROUND(I471*H471,2)</f>
        <v>0</v>
      </c>
      <c r="K471" s="266" t="s">
        <v>128</v>
      </c>
      <c r="L471" s="271"/>
      <c r="M471" s="272" t="s">
        <v>1</v>
      </c>
      <c r="N471" s="273" t="s">
        <v>43</v>
      </c>
      <c r="O471" s="91"/>
      <c r="P471" s="227">
        <f>O471*H471</f>
        <v>0</v>
      </c>
      <c r="Q471" s="227">
        <v>0.0010499999999999999</v>
      </c>
      <c r="R471" s="227">
        <f>Q471*H471</f>
        <v>0.0010657499999999999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186</v>
      </c>
      <c r="AT471" s="229" t="s">
        <v>322</v>
      </c>
      <c r="AU471" s="229" t="s">
        <v>87</v>
      </c>
      <c r="AY471" s="17" t="s">
        <v>122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83</v>
      </c>
      <c r="BK471" s="230">
        <f>ROUND(I471*H471,2)</f>
        <v>0</v>
      </c>
      <c r="BL471" s="17" t="s">
        <v>129</v>
      </c>
      <c r="BM471" s="229" t="s">
        <v>737</v>
      </c>
    </row>
    <row r="472" s="13" customFormat="1">
      <c r="A472" s="13"/>
      <c r="B472" s="231"/>
      <c r="C472" s="232"/>
      <c r="D472" s="233" t="s">
        <v>131</v>
      </c>
      <c r="E472" s="234" t="s">
        <v>1</v>
      </c>
      <c r="F472" s="235" t="s">
        <v>83</v>
      </c>
      <c r="G472" s="232"/>
      <c r="H472" s="236">
        <v>1</v>
      </c>
      <c r="I472" s="237"/>
      <c r="J472" s="232"/>
      <c r="K472" s="232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131</v>
      </c>
      <c r="AU472" s="242" t="s">
        <v>87</v>
      </c>
      <c r="AV472" s="13" t="s">
        <v>87</v>
      </c>
      <c r="AW472" s="13" t="s">
        <v>34</v>
      </c>
      <c r="AX472" s="13" t="s">
        <v>83</v>
      </c>
      <c r="AY472" s="242" t="s">
        <v>122</v>
      </c>
    </row>
    <row r="473" s="13" customFormat="1">
      <c r="A473" s="13"/>
      <c r="B473" s="231"/>
      <c r="C473" s="232"/>
      <c r="D473" s="233" t="s">
        <v>131</v>
      </c>
      <c r="E473" s="232"/>
      <c r="F473" s="235" t="s">
        <v>738</v>
      </c>
      <c r="G473" s="232"/>
      <c r="H473" s="236">
        <v>1.0149999999999999</v>
      </c>
      <c r="I473" s="237"/>
      <c r="J473" s="232"/>
      <c r="K473" s="232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131</v>
      </c>
      <c r="AU473" s="242" t="s">
        <v>87</v>
      </c>
      <c r="AV473" s="13" t="s">
        <v>87</v>
      </c>
      <c r="AW473" s="13" t="s">
        <v>4</v>
      </c>
      <c r="AX473" s="13" t="s">
        <v>83</v>
      </c>
      <c r="AY473" s="242" t="s">
        <v>122</v>
      </c>
    </row>
    <row r="474" s="2" customFormat="1" ht="16.5" customHeight="1">
      <c r="A474" s="38"/>
      <c r="B474" s="39"/>
      <c r="C474" s="264" t="s">
        <v>739</v>
      </c>
      <c r="D474" s="264" t="s">
        <v>322</v>
      </c>
      <c r="E474" s="265" t="s">
        <v>740</v>
      </c>
      <c r="F474" s="266" t="s">
        <v>741</v>
      </c>
      <c r="G474" s="267" t="s">
        <v>330</v>
      </c>
      <c r="H474" s="268">
        <v>1</v>
      </c>
      <c r="I474" s="269"/>
      <c r="J474" s="270">
        <f>ROUND(I474*H474,2)</f>
        <v>0</v>
      </c>
      <c r="K474" s="266" t="s">
        <v>1</v>
      </c>
      <c r="L474" s="271"/>
      <c r="M474" s="272" t="s">
        <v>1</v>
      </c>
      <c r="N474" s="273" t="s">
        <v>43</v>
      </c>
      <c r="O474" s="91"/>
      <c r="P474" s="227">
        <f>O474*H474</f>
        <v>0</v>
      </c>
      <c r="Q474" s="227">
        <v>0.00052999999999999998</v>
      </c>
      <c r="R474" s="227">
        <f>Q474*H474</f>
        <v>0.00052999999999999998</v>
      </c>
      <c r="S474" s="227">
        <v>0</v>
      </c>
      <c r="T474" s="228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9" t="s">
        <v>186</v>
      </c>
      <c r="AT474" s="229" t="s">
        <v>322</v>
      </c>
      <c r="AU474" s="229" t="s">
        <v>87</v>
      </c>
      <c r="AY474" s="17" t="s">
        <v>122</v>
      </c>
      <c r="BE474" s="230">
        <f>IF(N474="základní",J474,0)</f>
        <v>0</v>
      </c>
      <c r="BF474" s="230">
        <f>IF(N474="snížená",J474,0)</f>
        <v>0</v>
      </c>
      <c r="BG474" s="230">
        <f>IF(N474="zákl. přenesená",J474,0)</f>
        <v>0</v>
      </c>
      <c r="BH474" s="230">
        <f>IF(N474="sníž. přenesená",J474,0)</f>
        <v>0</v>
      </c>
      <c r="BI474" s="230">
        <f>IF(N474="nulová",J474,0)</f>
        <v>0</v>
      </c>
      <c r="BJ474" s="17" t="s">
        <v>83</v>
      </c>
      <c r="BK474" s="230">
        <f>ROUND(I474*H474,2)</f>
        <v>0</v>
      </c>
      <c r="BL474" s="17" t="s">
        <v>129</v>
      </c>
      <c r="BM474" s="229" t="s">
        <v>742</v>
      </c>
    </row>
    <row r="475" s="13" customFormat="1">
      <c r="A475" s="13"/>
      <c r="B475" s="231"/>
      <c r="C475" s="232"/>
      <c r="D475" s="233" t="s">
        <v>131</v>
      </c>
      <c r="E475" s="232"/>
      <c r="F475" s="235" t="s">
        <v>743</v>
      </c>
      <c r="G475" s="232"/>
      <c r="H475" s="236">
        <v>1</v>
      </c>
      <c r="I475" s="237"/>
      <c r="J475" s="232"/>
      <c r="K475" s="232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131</v>
      </c>
      <c r="AU475" s="242" t="s">
        <v>87</v>
      </c>
      <c r="AV475" s="13" t="s">
        <v>87</v>
      </c>
      <c r="AW475" s="13" t="s">
        <v>4</v>
      </c>
      <c r="AX475" s="13" t="s">
        <v>83</v>
      </c>
      <c r="AY475" s="242" t="s">
        <v>122</v>
      </c>
    </row>
    <row r="476" s="2" customFormat="1" ht="44.25" customHeight="1">
      <c r="A476" s="38"/>
      <c r="B476" s="39"/>
      <c r="C476" s="218" t="s">
        <v>744</v>
      </c>
      <c r="D476" s="218" t="s">
        <v>124</v>
      </c>
      <c r="E476" s="219" t="s">
        <v>745</v>
      </c>
      <c r="F476" s="220" t="s">
        <v>746</v>
      </c>
      <c r="G476" s="221" t="s">
        <v>228</v>
      </c>
      <c r="H476" s="222">
        <v>1</v>
      </c>
      <c r="I476" s="223"/>
      <c r="J476" s="224">
        <f>ROUND(I476*H476,2)</f>
        <v>0</v>
      </c>
      <c r="K476" s="220" t="s">
        <v>128</v>
      </c>
      <c r="L476" s="44"/>
      <c r="M476" s="225" t="s">
        <v>1</v>
      </c>
      <c r="N476" s="226" t="s">
        <v>43</v>
      </c>
      <c r="O476" s="91"/>
      <c r="P476" s="227">
        <f>O476*H476</f>
        <v>0</v>
      </c>
      <c r="Q476" s="227">
        <v>0</v>
      </c>
      <c r="R476" s="227">
        <f>Q476*H476</f>
        <v>0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129</v>
      </c>
      <c r="AT476" s="229" t="s">
        <v>124</v>
      </c>
      <c r="AU476" s="229" t="s">
        <v>87</v>
      </c>
      <c r="AY476" s="17" t="s">
        <v>122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83</v>
      </c>
      <c r="BK476" s="230">
        <f>ROUND(I476*H476,2)</f>
        <v>0</v>
      </c>
      <c r="BL476" s="17" t="s">
        <v>129</v>
      </c>
      <c r="BM476" s="229" t="s">
        <v>747</v>
      </c>
    </row>
    <row r="477" s="2" customFormat="1" ht="24.15" customHeight="1">
      <c r="A477" s="38"/>
      <c r="B477" s="39"/>
      <c r="C477" s="264" t="s">
        <v>748</v>
      </c>
      <c r="D477" s="264" t="s">
        <v>322</v>
      </c>
      <c r="E477" s="265" t="s">
        <v>749</v>
      </c>
      <c r="F477" s="266" t="s">
        <v>750</v>
      </c>
      <c r="G477" s="267" t="s">
        <v>228</v>
      </c>
      <c r="H477" s="268">
        <v>1.0149999999999999</v>
      </c>
      <c r="I477" s="269"/>
      <c r="J477" s="270">
        <f>ROUND(I477*H477,2)</f>
        <v>0</v>
      </c>
      <c r="K477" s="266" t="s">
        <v>128</v>
      </c>
      <c r="L477" s="271"/>
      <c r="M477" s="272" t="s">
        <v>1</v>
      </c>
      <c r="N477" s="273" t="s">
        <v>43</v>
      </c>
      <c r="O477" s="91"/>
      <c r="P477" s="227">
        <f>O477*H477</f>
        <v>0</v>
      </c>
      <c r="Q477" s="227">
        <v>0.0067400000000000003</v>
      </c>
      <c r="R477" s="227">
        <f>Q477*H477</f>
        <v>0.0068410999999999993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186</v>
      </c>
      <c r="AT477" s="229" t="s">
        <v>322</v>
      </c>
      <c r="AU477" s="229" t="s">
        <v>87</v>
      </c>
      <c r="AY477" s="17" t="s">
        <v>122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83</v>
      </c>
      <c r="BK477" s="230">
        <f>ROUND(I477*H477,2)</f>
        <v>0</v>
      </c>
      <c r="BL477" s="17" t="s">
        <v>129</v>
      </c>
      <c r="BM477" s="229" t="s">
        <v>751</v>
      </c>
    </row>
    <row r="478" s="13" customFormat="1">
      <c r="A478" s="13"/>
      <c r="B478" s="231"/>
      <c r="C478" s="232"/>
      <c r="D478" s="233" t="s">
        <v>131</v>
      </c>
      <c r="E478" s="234" t="s">
        <v>1</v>
      </c>
      <c r="F478" s="235" t="s">
        <v>83</v>
      </c>
      <c r="G478" s="232"/>
      <c r="H478" s="236">
        <v>1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131</v>
      </c>
      <c r="AU478" s="242" t="s">
        <v>87</v>
      </c>
      <c r="AV478" s="13" t="s">
        <v>87</v>
      </c>
      <c r="AW478" s="13" t="s">
        <v>34</v>
      </c>
      <c r="AX478" s="13" t="s">
        <v>83</v>
      </c>
      <c r="AY478" s="242" t="s">
        <v>122</v>
      </c>
    </row>
    <row r="479" s="13" customFormat="1">
      <c r="A479" s="13"/>
      <c r="B479" s="231"/>
      <c r="C479" s="232"/>
      <c r="D479" s="233" t="s">
        <v>131</v>
      </c>
      <c r="E479" s="232"/>
      <c r="F479" s="235" t="s">
        <v>738</v>
      </c>
      <c r="G479" s="232"/>
      <c r="H479" s="236">
        <v>1.0149999999999999</v>
      </c>
      <c r="I479" s="237"/>
      <c r="J479" s="232"/>
      <c r="K479" s="232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131</v>
      </c>
      <c r="AU479" s="242" t="s">
        <v>87</v>
      </c>
      <c r="AV479" s="13" t="s">
        <v>87</v>
      </c>
      <c r="AW479" s="13" t="s">
        <v>4</v>
      </c>
      <c r="AX479" s="13" t="s">
        <v>83</v>
      </c>
      <c r="AY479" s="242" t="s">
        <v>122</v>
      </c>
    </row>
    <row r="480" s="2" customFormat="1" ht="37.8" customHeight="1">
      <c r="A480" s="38"/>
      <c r="B480" s="39"/>
      <c r="C480" s="218" t="s">
        <v>752</v>
      </c>
      <c r="D480" s="218" t="s">
        <v>124</v>
      </c>
      <c r="E480" s="219" t="s">
        <v>753</v>
      </c>
      <c r="F480" s="220" t="s">
        <v>754</v>
      </c>
      <c r="G480" s="221" t="s">
        <v>330</v>
      </c>
      <c r="H480" s="222">
        <v>2</v>
      </c>
      <c r="I480" s="223"/>
      <c r="J480" s="224">
        <f>ROUND(I480*H480,2)</f>
        <v>0</v>
      </c>
      <c r="K480" s="220" t="s">
        <v>128</v>
      </c>
      <c r="L480" s="44"/>
      <c r="M480" s="225" t="s">
        <v>1</v>
      </c>
      <c r="N480" s="226" t="s">
        <v>43</v>
      </c>
      <c r="O480" s="91"/>
      <c r="P480" s="227">
        <f>O480*H480</f>
        <v>0</v>
      </c>
      <c r="Q480" s="227">
        <v>0</v>
      </c>
      <c r="R480" s="227">
        <f>Q480*H480</f>
        <v>0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129</v>
      </c>
      <c r="AT480" s="229" t="s">
        <v>124</v>
      </c>
      <c r="AU480" s="229" t="s">
        <v>87</v>
      </c>
      <c r="AY480" s="17" t="s">
        <v>122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83</v>
      </c>
      <c r="BK480" s="230">
        <f>ROUND(I480*H480,2)</f>
        <v>0</v>
      </c>
      <c r="BL480" s="17" t="s">
        <v>129</v>
      </c>
      <c r="BM480" s="229" t="s">
        <v>755</v>
      </c>
    </row>
    <row r="481" s="2" customFormat="1" ht="16.5" customHeight="1">
      <c r="A481" s="38"/>
      <c r="B481" s="39"/>
      <c r="C481" s="264" t="s">
        <v>756</v>
      </c>
      <c r="D481" s="264" t="s">
        <v>322</v>
      </c>
      <c r="E481" s="265" t="s">
        <v>757</v>
      </c>
      <c r="F481" s="266" t="s">
        <v>758</v>
      </c>
      <c r="G481" s="267" t="s">
        <v>330</v>
      </c>
      <c r="H481" s="268">
        <v>2</v>
      </c>
      <c r="I481" s="269"/>
      <c r="J481" s="270">
        <f>ROUND(I481*H481,2)</f>
        <v>0</v>
      </c>
      <c r="K481" s="266" t="s">
        <v>128</v>
      </c>
      <c r="L481" s="271"/>
      <c r="M481" s="272" t="s">
        <v>1</v>
      </c>
      <c r="N481" s="273" t="s">
        <v>43</v>
      </c>
      <c r="O481" s="91"/>
      <c r="P481" s="227">
        <f>O481*H481</f>
        <v>0</v>
      </c>
      <c r="Q481" s="227">
        <v>0.0041200000000000004</v>
      </c>
      <c r="R481" s="227">
        <f>Q481*H481</f>
        <v>0.0082400000000000008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186</v>
      </c>
      <c r="AT481" s="229" t="s">
        <v>322</v>
      </c>
      <c r="AU481" s="229" t="s">
        <v>87</v>
      </c>
      <c r="AY481" s="17" t="s">
        <v>122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83</v>
      </c>
      <c r="BK481" s="230">
        <f>ROUND(I481*H481,2)</f>
        <v>0</v>
      </c>
      <c r="BL481" s="17" t="s">
        <v>129</v>
      </c>
      <c r="BM481" s="229" t="s">
        <v>759</v>
      </c>
    </row>
    <row r="482" s="2" customFormat="1" ht="49.05" customHeight="1">
      <c r="A482" s="38"/>
      <c r="B482" s="39"/>
      <c r="C482" s="218" t="s">
        <v>760</v>
      </c>
      <c r="D482" s="218" t="s">
        <v>124</v>
      </c>
      <c r="E482" s="219" t="s">
        <v>761</v>
      </c>
      <c r="F482" s="220" t="s">
        <v>762</v>
      </c>
      <c r="G482" s="221" t="s">
        <v>330</v>
      </c>
      <c r="H482" s="222">
        <v>14</v>
      </c>
      <c r="I482" s="223"/>
      <c r="J482" s="224">
        <f>ROUND(I482*H482,2)</f>
        <v>0</v>
      </c>
      <c r="K482" s="220" t="s">
        <v>128</v>
      </c>
      <c r="L482" s="44"/>
      <c r="M482" s="225" t="s">
        <v>1</v>
      </c>
      <c r="N482" s="226" t="s">
        <v>43</v>
      </c>
      <c r="O482" s="91"/>
      <c r="P482" s="227">
        <f>O482*H482</f>
        <v>0</v>
      </c>
      <c r="Q482" s="227">
        <v>0.00071871999999999995</v>
      </c>
      <c r="R482" s="227">
        <f>Q482*H482</f>
        <v>0.010062079999999999</v>
      </c>
      <c r="S482" s="227">
        <v>0</v>
      </c>
      <c r="T482" s="22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129</v>
      </c>
      <c r="AT482" s="229" t="s">
        <v>124</v>
      </c>
      <c r="AU482" s="229" t="s">
        <v>87</v>
      </c>
      <c r="AY482" s="17" t="s">
        <v>122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83</v>
      </c>
      <c r="BK482" s="230">
        <f>ROUND(I482*H482,2)</f>
        <v>0</v>
      </c>
      <c r="BL482" s="17" t="s">
        <v>129</v>
      </c>
      <c r="BM482" s="229" t="s">
        <v>763</v>
      </c>
    </row>
    <row r="483" s="2" customFormat="1" ht="24.15" customHeight="1">
      <c r="A483" s="38"/>
      <c r="B483" s="39"/>
      <c r="C483" s="264" t="s">
        <v>764</v>
      </c>
      <c r="D483" s="264" t="s">
        <v>322</v>
      </c>
      <c r="E483" s="265" t="s">
        <v>765</v>
      </c>
      <c r="F483" s="266" t="s">
        <v>766</v>
      </c>
      <c r="G483" s="267" t="s">
        <v>330</v>
      </c>
      <c r="H483" s="268">
        <v>14</v>
      </c>
      <c r="I483" s="269"/>
      <c r="J483" s="270">
        <f>ROUND(I483*H483,2)</f>
        <v>0</v>
      </c>
      <c r="K483" s="266" t="s">
        <v>128</v>
      </c>
      <c r="L483" s="271"/>
      <c r="M483" s="272" t="s">
        <v>1</v>
      </c>
      <c r="N483" s="273" t="s">
        <v>43</v>
      </c>
      <c r="O483" s="91"/>
      <c r="P483" s="227">
        <f>O483*H483</f>
        <v>0</v>
      </c>
      <c r="Q483" s="227">
        <v>0.0038</v>
      </c>
      <c r="R483" s="227">
        <f>Q483*H483</f>
        <v>0.053199999999999997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186</v>
      </c>
      <c r="AT483" s="229" t="s">
        <v>322</v>
      </c>
      <c r="AU483" s="229" t="s">
        <v>87</v>
      </c>
      <c r="AY483" s="17" t="s">
        <v>122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83</v>
      </c>
      <c r="BK483" s="230">
        <f>ROUND(I483*H483,2)</f>
        <v>0</v>
      </c>
      <c r="BL483" s="17" t="s">
        <v>129</v>
      </c>
      <c r="BM483" s="229" t="s">
        <v>767</v>
      </c>
    </row>
    <row r="484" s="2" customFormat="1" ht="24.15" customHeight="1">
      <c r="A484" s="38"/>
      <c r="B484" s="39"/>
      <c r="C484" s="264" t="s">
        <v>768</v>
      </c>
      <c r="D484" s="264" t="s">
        <v>322</v>
      </c>
      <c r="E484" s="265" t="s">
        <v>769</v>
      </c>
      <c r="F484" s="266" t="s">
        <v>770</v>
      </c>
      <c r="G484" s="267" t="s">
        <v>330</v>
      </c>
      <c r="H484" s="268">
        <v>14</v>
      </c>
      <c r="I484" s="269"/>
      <c r="J484" s="270">
        <f>ROUND(I484*H484,2)</f>
        <v>0</v>
      </c>
      <c r="K484" s="266" t="s">
        <v>1</v>
      </c>
      <c r="L484" s="271"/>
      <c r="M484" s="272" t="s">
        <v>1</v>
      </c>
      <c r="N484" s="273" t="s">
        <v>43</v>
      </c>
      <c r="O484" s="91"/>
      <c r="P484" s="227">
        <f>O484*H484</f>
        <v>0</v>
      </c>
      <c r="Q484" s="227">
        <v>0.0035000000000000001</v>
      </c>
      <c r="R484" s="227">
        <f>Q484*H484</f>
        <v>0.049000000000000002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186</v>
      </c>
      <c r="AT484" s="229" t="s">
        <v>322</v>
      </c>
      <c r="AU484" s="229" t="s">
        <v>87</v>
      </c>
      <c r="AY484" s="17" t="s">
        <v>122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83</v>
      </c>
      <c r="BK484" s="230">
        <f>ROUND(I484*H484,2)</f>
        <v>0</v>
      </c>
      <c r="BL484" s="17" t="s">
        <v>129</v>
      </c>
      <c r="BM484" s="229" t="s">
        <v>771</v>
      </c>
    </row>
    <row r="485" s="2" customFormat="1" ht="49.05" customHeight="1">
      <c r="A485" s="38"/>
      <c r="B485" s="39"/>
      <c r="C485" s="218" t="s">
        <v>772</v>
      </c>
      <c r="D485" s="218" t="s">
        <v>124</v>
      </c>
      <c r="E485" s="219" t="s">
        <v>773</v>
      </c>
      <c r="F485" s="220" t="s">
        <v>774</v>
      </c>
      <c r="G485" s="221" t="s">
        <v>330</v>
      </c>
      <c r="H485" s="222">
        <v>1</v>
      </c>
      <c r="I485" s="223"/>
      <c r="J485" s="224">
        <f>ROUND(I485*H485,2)</f>
        <v>0</v>
      </c>
      <c r="K485" s="220" t="s">
        <v>128</v>
      </c>
      <c r="L485" s="44"/>
      <c r="M485" s="225" t="s">
        <v>1</v>
      </c>
      <c r="N485" s="226" t="s">
        <v>43</v>
      </c>
      <c r="O485" s="91"/>
      <c r="P485" s="227">
        <f>O485*H485</f>
        <v>0</v>
      </c>
      <c r="Q485" s="227">
        <v>0.00071871999999999995</v>
      </c>
      <c r="R485" s="227">
        <f>Q485*H485</f>
        <v>0.00071871999999999995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129</v>
      </c>
      <c r="AT485" s="229" t="s">
        <v>124</v>
      </c>
      <c r="AU485" s="229" t="s">
        <v>87</v>
      </c>
      <c r="AY485" s="17" t="s">
        <v>122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83</v>
      </c>
      <c r="BK485" s="230">
        <f>ROUND(I485*H485,2)</f>
        <v>0</v>
      </c>
      <c r="BL485" s="17" t="s">
        <v>129</v>
      </c>
      <c r="BM485" s="229" t="s">
        <v>775</v>
      </c>
    </row>
    <row r="486" s="2" customFormat="1" ht="24.15" customHeight="1">
      <c r="A486" s="38"/>
      <c r="B486" s="39"/>
      <c r="C486" s="264" t="s">
        <v>776</v>
      </c>
      <c r="D486" s="264" t="s">
        <v>322</v>
      </c>
      <c r="E486" s="265" t="s">
        <v>777</v>
      </c>
      <c r="F486" s="266" t="s">
        <v>778</v>
      </c>
      <c r="G486" s="267" t="s">
        <v>330</v>
      </c>
      <c r="H486" s="268">
        <v>1</v>
      </c>
      <c r="I486" s="269"/>
      <c r="J486" s="270">
        <f>ROUND(I486*H486,2)</f>
        <v>0</v>
      </c>
      <c r="K486" s="266" t="s">
        <v>128</v>
      </c>
      <c r="L486" s="271"/>
      <c r="M486" s="272" t="s">
        <v>1</v>
      </c>
      <c r="N486" s="273" t="s">
        <v>43</v>
      </c>
      <c r="O486" s="91"/>
      <c r="P486" s="227">
        <f>O486*H486</f>
        <v>0</v>
      </c>
      <c r="Q486" s="227">
        <v>0.0083000000000000001</v>
      </c>
      <c r="R486" s="227">
        <f>Q486*H486</f>
        <v>0.0083000000000000001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186</v>
      </c>
      <c r="AT486" s="229" t="s">
        <v>322</v>
      </c>
      <c r="AU486" s="229" t="s">
        <v>87</v>
      </c>
      <c r="AY486" s="17" t="s">
        <v>122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83</v>
      </c>
      <c r="BK486" s="230">
        <f>ROUND(I486*H486,2)</f>
        <v>0</v>
      </c>
      <c r="BL486" s="17" t="s">
        <v>129</v>
      </c>
      <c r="BM486" s="229" t="s">
        <v>779</v>
      </c>
    </row>
    <row r="487" s="2" customFormat="1" ht="21.75" customHeight="1">
      <c r="A487" s="38"/>
      <c r="B487" s="39"/>
      <c r="C487" s="264" t="s">
        <v>780</v>
      </c>
      <c r="D487" s="264" t="s">
        <v>322</v>
      </c>
      <c r="E487" s="265" t="s">
        <v>781</v>
      </c>
      <c r="F487" s="266" t="s">
        <v>782</v>
      </c>
      <c r="G487" s="267" t="s">
        <v>330</v>
      </c>
      <c r="H487" s="268">
        <v>1</v>
      </c>
      <c r="I487" s="269"/>
      <c r="J487" s="270">
        <f>ROUND(I487*H487,2)</f>
        <v>0</v>
      </c>
      <c r="K487" s="266" t="s">
        <v>128</v>
      </c>
      <c r="L487" s="271"/>
      <c r="M487" s="272" t="s">
        <v>1</v>
      </c>
      <c r="N487" s="273" t="s">
        <v>43</v>
      </c>
      <c r="O487" s="91"/>
      <c r="P487" s="227">
        <f>O487*H487</f>
        <v>0</v>
      </c>
      <c r="Q487" s="227">
        <v>0.0035000000000000001</v>
      </c>
      <c r="R487" s="227">
        <f>Q487*H487</f>
        <v>0.0035000000000000001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186</v>
      </c>
      <c r="AT487" s="229" t="s">
        <v>322</v>
      </c>
      <c r="AU487" s="229" t="s">
        <v>87</v>
      </c>
      <c r="AY487" s="17" t="s">
        <v>122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83</v>
      </c>
      <c r="BK487" s="230">
        <f>ROUND(I487*H487,2)</f>
        <v>0</v>
      </c>
      <c r="BL487" s="17" t="s">
        <v>129</v>
      </c>
      <c r="BM487" s="229" t="s">
        <v>783</v>
      </c>
    </row>
    <row r="488" s="2" customFormat="1" ht="49.05" customHeight="1">
      <c r="A488" s="38"/>
      <c r="B488" s="39"/>
      <c r="C488" s="218" t="s">
        <v>784</v>
      </c>
      <c r="D488" s="218" t="s">
        <v>124</v>
      </c>
      <c r="E488" s="219" t="s">
        <v>785</v>
      </c>
      <c r="F488" s="220" t="s">
        <v>786</v>
      </c>
      <c r="G488" s="221" t="s">
        <v>330</v>
      </c>
      <c r="H488" s="222">
        <v>1</v>
      </c>
      <c r="I488" s="223"/>
      <c r="J488" s="224">
        <f>ROUND(I488*H488,2)</f>
        <v>0</v>
      </c>
      <c r="K488" s="220" t="s">
        <v>128</v>
      </c>
      <c r="L488" s="44"/>
      <c r="M488" s="225" t="s">
        <v>1</v>
      </c>
      <c r="N488" s="226" t="s">
        <v>43</v>
      </c>
      <c r="O488" s="91"/>
      <c r="P488" s="227">
        <f>O488*H488</f>
        <v>0</v>
      </c>
      <c r="Q488" s="227">
        <v>0.00161652</v>
      </c>
      <c r="R488" s="227">
        <f>Q488*H488</f>
        <v>0.00161652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129</v>
      </c>
      <c r="AT488" s="229" t="s">
        <v>124</v>
      </c>
      <c r="AU488" s="229" t="s">
        <v>87</v>
      </c>
      <c r="AY488" s="17" t="s">
        <v>122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83</v>
      </c>
      <c r="BK488" s="230">
        <f>ROUND(I488*H488,2)</f>
        <v>0</v>
      </c>
      <c r="BL488" s="17" t="s">
        <v>129</v>
      </c>
      <c r="BM488" s="229" t="s">
        <v>787</v>
      </c>
    </row>
    <row r="489" s="2" customFormat="1" ht="24.15" customHeight="1">
      <c r="A489" s="38"/>
      <c r="B489" s="39"/>
      <c r="C489" s="264" t="s">
        <v>788</v>
      </c>
      <c r="D489" s="264" t="s">
        <v>322</v>
      </c>
      <c r="E489" s="265" t="s">
        <v>789</v>
      </c>
      <c r="F489" s="266" t="s">
        <v>790</v>
      </c>
      <c r="G489" s="267" t="s">
        <v>330</v>
      </c>
      <c r="H489" s="268">
        <v>1</v>
      </c>
      <c r="I489" s="269"/>
      <c r="J489" s="270">
        <f>ROUND(I489*H489,2)</f>
        <v>0</v>
      </c>
      <c r="K489" s="266" t="s">
        <v>128</v>
      </c>
      <c r="L489" s="271"/>
      <c r="M489" s="272" t="s">
        <v>1</v>
      </c>
      <c r="N489" s="273" t="s">
        <v>43</v>
      </c>
      <c r="O489" s="91"/>
      <c r="P489" s="227">
        <f>O489*H489</f>
        <v>0</v>
      </c>
      <c r="Q489" s="227">
        <v>0.017999999999999999</v>
      </c>
      <c r="R489" s="227">
        <f>Q489*H489</f>
        <v>0.017999999999999999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186</v>
      </c>
      <c r="AT489" s="229" t="s">
        <v>322</v>
      </c>
      <c r="AU489" s="229" t="s">
        <v>87</v>
      </c>
      <c r="AY489" s="17" t="s">
        <v>122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83</v>
      </c>
      <c r="BK489" s="230">
        <f>ROUND(I489*H489,2)</f>
        <v>0</v>
      </c>
      <c r="BL489" s="17" t="s">
        <v>129</v>
      </c>
      <c r="BM489" s="229" t="s">
        <v>791</v>
      </c>
    </row>
    <row r="490" s="2" customFormat="1" ht="21.75" customHeight="1">
      <c r="A490" s="38"/>
      <c r="B490" s="39"/>
      <c r="C490" s="264" t="s">
        <v>792</v>
      </c>
      <c r="D490" s="264" t="s">
        <v>322</v>
      </c>
      <c r="E490" s="265" t="s">
        <v>793</v>
      </c>
      <c r="F490" s="266" t="s">
        <v>794</v>
      </c>
      <c r="G490" s="267" t="s">
        <v>330</v>
      </c>
      <c r="H490" s="268">
        <v>1</v>
      </c>
      <c r="I490" s="269"/>
      <c r="J490" s="270">
        <f>ROUND(I490*H490,2)</f>
        <v>0</v>
      </c>
      <c r="K490" s="266" t="s">
        <v>128</v>
      </c>
      <c r="L490" s="271"/>
      <c r="M490" s="272" t="s">
        <v>1</v>
      </c>
      <c r="N490" s="273" t="s">
        <v>43</v>
      </c>
      <c r="O490" s="91"/>
      <c r="P490" s="227">
        <f>O490*H490</f>
        <v>0</v>
      </c>
      <c r="Q490" s="227">
        <v>0.0035000000000000001</v>
      </c>
      <c r="R490" s="227">
        <f>Q490*H490</f>
        <v>0.0035000000000000001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186</v>
      </c>
      <c r="AT490" s="229" t="s">
        <v>322</v>
      </c>
      <c r="AU490" s="229" t="s">
        <v>87</v>
      </c>
      <c r="AY490" s="17" t="s">
        <v>122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83</v>
      </c>
      <c r="BK490" s="230">
        <f>ROUND(I490*H490,2)</f>
        <v>0</v>
      </c>
      <c r="BL490" s="17" t="s">
        <v>129</v>
      </c>
      <c r="BM490" s="229" t="s">
        <v>795</v>
      </c>
    </row>
    <row r="491" s="2" customFormat="1" ht="24.15" customHeight="1">
      <c r="A491" s="38"/>
      <c r="B491" s="39"/>
      <c r="C491" s="218" t="s">
        <v>796</v>
      </c>
      <c r="D491" s="218" t="s">
        <v>124</v>
      </c>
      <c r="E491" s="219" t="s">
        <v>797</v>
      </c>
      <c r="F491" s="220" t="s">
        <v>798</v>
      </c>
      <c r="G491" s="221" t="s">
        <v>330</v>
      </c>
      <c r="H491" s="222">
        <v>1</v>
      </c>
      <c r="I491" s="223"/>
      <c r="J491" s="224">
        <f>ROUND(I491*H491,2)</f>
        <v>0</v>
      </c>
      <c r="K491" s="220" t="s">
        <v>128</v>
      </c>
      <c r="L491" s="44"/>
      <c r="M491" s="225" t="s">
        <v>1</v>
      </c>
      <c r="N491" s="226" t="s">
        <v>43</v>
      </c>
      <c r="O491" s="91"/>
      <c r="P491" s="227">
        <f>O491*H491</f>
        <v>0</v>
      </c>
      <c r="Q491" s="227">
        <v>0.0013628</v>
      </c>
      <c r="R491" s="227">
        <f>Q491*H491</f>
        <v>0.0013628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129</v>
      </c>
      <c r="AT491" s="229" t="s">
        <v>124</v>
      </c>
      <c r="AU491" s="229" t="s">
        <v>87</v>
      </c>
      <c r="AY491" s="17" t="s">
        <v>122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83</v>
      </c>
      <c r="BK491" s="230">
        <f>ROUND(I491*H491,2)</f>
        <v>0</v>
      </c>
      <c r="BL491" s="17" t="s">
        <v>129</v>
      </c>
      <c r="BM491" s="229" t="s">
        <v>799</v>
      </c>
    </row>
    <row r="492" s="2" customFormat="1" ht="24.15" customHeight="1">
      <c r="A492" s="38"/>
      <c r="B492" s="39"/>
      <c r="C492" s="264" t="s">
        <v>800</v>
      </c>
      <c r="D492" s="264" t="s">
        <v>322</v>
      </c>
      <c r="E492" s="265" t="s">
        <v>801</v>
      </c>
      <c r="F492" s="266" t="s">
        <v>802</v>
      </c>
      <c r="G492" s="267" t="s">
        <v>330</v>
      </c>
      <c r="H492" s="268">
        <v>1</v>
      </c>
      <c r="I492" s="269"/>
      <c r="J492" s="270">
        <f>ROUND(I492*H492,2)</f>
        <v>0</v>
      </c>
      <c r="K492" s="266" t="s">
        <v>128</v>
      </c>
      <c r="L492" s="271"/>
      <c r="M492" s="272" t="s">
        <v>1</v>
      </c>
      <c r="N492" s="273" t="s">
        <v>43</v>
      </c>
      <c r="O492" s="91"/>
      <c r="P492" s="227">
        <f>O492*H492</f>
        <v>0</v>
      </c>
      <c r="Q492" s="227">
        <v>0.048000000000000001</v>
      </c>
      <c r="R492" s="227">
        <f>Q492*H492</f>
        <v>0.048000000000000001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186</v>
      </c>
      <c r="AT492" s="229" t="s">
        <v>322</v>
      </c>
      <c r="AU492" s="229" t="s">
        <v>87</v>
      </c>
      <c r="AY492" s="17" t="s">
        <v>122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83</v>
      </c>
      <c r="BK492" s="230">
        <f>ROUND(I492*H492,2)</f>
        <v>0</v>
      </c>
      <c r="BL492" s="17" t="s">
        <v>129</v>
      </c>
      <c r="BM492" s="229" t="s">
        <v>803</v>
      </c>
    </row>
    <row r="493" s="2" customFormat="1" ht="16.5" customHeight="1">
      <c r="A493" s="38"/>
      <c r="B493" s="39"/>
      <c r="C493" s="264" t="s">
        <v>804</v>
      </c>
      <c r="D493" s="264" t="s">
        <v>322</v>
      </c>
      <c r="E493" s="265" t="s">
        <v>805</v>
      </c>
      <c r="F493" s="266" t="s">
        <v>806</v>
      </c>
      <c r="G493" s="267" t="s">
        <v>807</v>
      </c>
      <c r="H493" s="268">
        <v>1</v>
      </c>
      <c r="I493" s="269"/>
      <c r="J493" s="270">
        <f>ROUND(I493*H493,2)</f>
        <v>0</v>
      </c>
      <c r="K493" s="266" t="s">
        <v>1</v>
      </c>
      <c r="L493" s="271"/>
      <c r="M493" s="272" t="s">
        <v>1</v>
      </c>
      <c r="N493" s="273" t="s">
        <v>43</v>
      </c>
      <c r="O493" s="91"/>
      <c r="P493" s="227">
        <f>O493*H493</f>
        <v>0</v>
      </c>
      <c r="Q493" s="227">
        <v>0</v>
      </c>
      <c r="R493" s="227">
        <f>Q493*H493</f>
        <v>0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186</v>
      </c>
      <c r="AT493" s="229" t="s">
        <v>322</v>
      </c>
      <c r="AU493" s="229" t="s">
        <v>87</v>
      </c>
      <c r="AY493" s="17" t="s">
        <v>122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83</v>
      </c>
      <c r="BK493" s="230">
        <f>ROUND(I493*H493,2)</f>
        <v>0</v>
      </c>
      <c r="BL493" s="17" t="s">
        <v>129</v>
      </c>
      <c r="BM493" s="229" t="s">
        <v>808</v>
      </c>
    </row>
    <row r="494" s="2" customFormat="1" ht="49.05" customHeight="1">
      <c r="A494" s="38"/>
      <c r="B494" s="39"/>
      <c r="C494" s="218" t="s">
        <v>809</v>
      </c>
      <c r="D494" s="218" t="s">
        <v>124</v>
      </c>
      <c r="E494" s="219" t="s">
        <v>810</v>
      </c>
      <c r="F494" s="220" t="s">
        <v>811</v>
      </c>
      <c r="G494" s="221" t="s">
        <v>330</v>
      </c>
      <c r="H494" s="222">
        <v>1</v>
      </c>
      <c r="I494" s="223"/>
      <c r="J494" s="224">
        <f>ROUND(I494*H494,2)</f>
        <v>0</v>
      </c>
      <c r="K494" s="220" t="s">
        <v>128</v>
      </c>
      <c r="L494" s="44"/>
      <c r="M494" s="225" t="s">
        <v>1</v>
      </c>
      <c r="N494" s="226" t="s">
        <v>43</v>
      </c>
      <c r="O494" s="91"/>
      <c r="P494" s="227">
        <f>O494*H494</f>
        <v>0</v>
      </c>
      <c r="Q494" s="227">
        <v>0.0028146400000000002</v>
      </c>
      <c r="R494" s="227">
        <f>Q494*H494</f>
        <v>0.0028146400000000002</v>
      </c>
      <c r="S494" s="227">
        <v>0</v>
      </c>
      <c r="T494" s="228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129</v>
      </c>
      <c r="AT494" s="229" t="s">
        <v>124</v>
      </c>
      <c r="AU494" s="229" t="s">
        <v>87</v>
      </c>
      <c r="AY494" s="17" t="s">
        <v>122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83</v>
      </c>
      <c r="BK494" s="230">
        <f>ROUND(I494*H494,2)</f>
        <v>0</v>
      </c>
      <c r="BL494" s="17" t="s">
        <v>129</v>
      </c>
      <c r="BM494" s="229" t="s">
        <v>812</v>
      </c>
    </row>
    <row r="495" s="2" customFormat="1" ht="24.15" customHeight="1">
      <c r="A495" s="38"/>
      <c r="B495" s="39"/>
      <c r="C495" s="264" t="s">
        <v>813</v>
      </c>
      <c r="D495" s="264" t="s">
        <v>322</v>
      </c>
      <c r="E495" s="265" t="s">
        <v>814</v>
      </c>
      <c r="F495" s="266" t="s">
        <v>815</v>
      </c>
      <c r="G495" s="267" t="s">
        <v>330</v>
      </c>
      <c r="H495" s="268">
        <v>1</v>
      </c>
      <c r="I495" s="269"/>
      <c r="J495" s="270">
        <f>ROUND(I495*H495,2)</f>
        <v>0</v>
      </c>
      <c r="K495" s="266" t="s">
        <v>128</v>
      </c>
      <c r="L495" s="271"/>
      <c r="M495" s="272" t="s">
        <v>1</v>
      </c>
      <c r="N495" s="273" t="s">
        <v>43</v>
      </c>
      <c r="O495" s="91"/>
      <c r="P495" s="227">
        <f>O495*H495</f>
        <v>0</v>
      </c>
      <c r="Q495" s="227">
        <v>0.045999999999999999</v>
      </c>
      <c r="R495" s="227">
        <f>Q495*H495</f>
        <v>0.045999999999999999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186</v>
      </c>
      <c r="AT495" s="229" t="s">
        <v>322</v>
      </c>
      <c r="AU495" s="229" t="s">
        <v>87</v>
      </c>
      <c r="AY495" s="17" t="s">
        <v>122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83</v>
      </c>
      <c r="BK495" s="230">
        <f>ROUND(I495*H495,2)</f>
        <v>0</v>
      </c>
      <c r="BL495" s="17" t="s">
        <v>129</v>
      </c>
      <c r="BM495" s="229" t="s">
        <v>816</v>
      </c>
    </row>
    <row r="496" s="2" customFormat="1" ht="24.15" customHeight="1">
      <c r="A496" s="38"/>
      <c r="B496" s="39"/>
      <c r="C496" s="264" t="s">
        <v>817</v>
      </c>
      <c r="D496" s="264" t="s">
        <v>322</v>
      </c>
      <c r="E496" s="265" t="s">
        <v>818</v>
      </c>
      <c r="F496" s="266" t="s">
        <v>819</v>
      </c>
      <c r="G496" s="267" t="s">
        <v>330</v>
      </c>
      <c r="H496" s="268">
        <v>1</v>
      </c>
      <c r="I496" s="269"/>
      <c r="J496" s="270">
        <f>ROUND(I496*H496,2)</f>
        <v>0</v>
      </c>
      <c r="K496" s="266" t="s">
        <v>128</v>
      </c>
      <c r="L496" s="271"/>
      <c r="M496" s="272" t="s">
        <v>1</v>
      </c>
      <c r="N496" s="273" t="s">
        <v>43</v>
      </c>
      <c r="O496" s="91"/>
      <c r="P496" s="227">
        <f>O496*H496</f>
        <v>0</v>
      </c>
      <c r="Q496" s="227">
        <v>0.0040000000000000001</v>
      </c>
      <c r="R496" s="227">
        <f>Q496*H496</f>
        <v>0.0040000000000000001</v>
      </c>
      <c r="S496" s="227">
        <v>0</v>
      </c>
      <c r="T496" s="22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186</v>
      </c>
      <c r="AT496" s="229" t="s">
        <v>322</v>
      </c>
      <c r="AU496" s="229" t="s">
        <v>87</v>
      </c>
      <c r="AY496" s="17" t="s">
        <v>122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83</v>
      </c>
      <c r="BK496" s="230">
        <f>ROUND(I496*H496,2)</f>
        <v>0</v>
      </c>
      <c r="BL496" s="17" t="s">
        <v>129</v>
      </c>
      <c r="BM496" s="229" t="s">
        <v>820</v>
      </c>
    </row>
    <row r="497" s="2" customFormat="1" ht="49.05" customHeight="1">
      <c r="A497" s="38"/>
      <c r="B497" s="39"/>
      <c r="C497" s="218" t="s">
        <v>821</v>
      </c>
      <c r="D497" s="218" t="s">
        <v>124</v>
      </c>
      <c r="E497" s="219" t="s">
        <v>822</v>
      </c>
      <c r="F497" s="220" t="s">
        <v>823</v>
      </c>
      <c r="G497" s="221" t="s">
        <v>330</v>
      </c>
      <c r="H497" s="222">
        <v>6</v>
      </c>
      <c r="I497" s="223"/>
      <c r="J497" s="224">
        <f>ROUND(I497*H497,2)</f>
        <v>0</v>
      </c>
      <c r="K497" s="220" t="s">
        <v>128</v>
      </c>
      <c r="L497" s="44"/>
      <c r="M497" s="225" t="s">
        <v>1</v>
      </c>
      <c r="N497" s="226" t="s">
        <v>43</v>
      </c>
      <c r="O497" s="91"/>
      <c r="P497" s="227">
        <f>O497*H497</f>
        <v>0</v>
      </c>
      <c r="Q497" s="227">
        <v>0.0054459599999999997</v>
      </c>
      <c r="R497" s="227">
        <f>Q497*H497</f>
        <v>0.032675759999999998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129</v>
      </c>
      <c r="AT497" s="229" t="s">
        <v>124</v>
      </c>
      <c r="AU497" s="229" t="s">
        <v>87</v>
      </c>
      <c r="AY497" s="17" t="s">
        <v>122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83</v>
      </c>
      <c r="BK497" s="230">
        <f>ROUND(I497*H497,2)</f>
        <v>0</v>
      </c>
      <c r="BL497" s="17" t="s">
        <v>129</v>
      </c>
      <c r="BM497" s="229" t="s">
        <v>824</v>
      </c>
    </row>
    <row r="498" s="2" customFormat="1" ht="24.15" customHeight="1">
      <c r="A498" s="38"/>
      <c r="B498" s="39"/>
      <c r="C498" s="264" t="s">
        <v>825</v>
      </c>
      <c r="D498" s="264" t="s">
        <v>322</v>
      </c>
      <c r="E498" s="265" t="s">
        <v>826</v>
      </c>
      <c r="F498" s="266" t="s">
        <v>827</v>
      </c>
      <c r="G498" s="267" t="s">
        <v>330</v>
      </c>
      <c r="H498" s="268">
        <v>6</v>
      </c>
      <c r="I498" s="269"/>
      <c r="J498" s="270">
        <f>ROUND(I498*H498,2)</f>
        <v>0</v>
      </c>
      <c r="K498" s="266" t="s">
        <v>128</v>
      </c>
      <c r="L498" s="271"/>
      <c r="M498" s="272" t="s">
        <v>1</v>
      </c>
      <c r="N498" s="273" t="s">
        <v>43</v>
      </c>
      <c r="O498" s="91"/>
      <c r="P498" s="227">
        <f>O498*H498</f>
        <v>0</v>
      </c>
      <c r="Q498" s="227">
        <v>0.14899999999999999</v>
      </c>
      <c r="R498" s="227">
        <f>Q498*H498</f>
        <v>0.89399999999999991</v>
      </c>
      <c r="S498" s="227">
        <v>0</v>
      </c>
      <c r="T498" s="22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186</v>
      </c>
      <c r="AT498" s="229" t="s">
        <v>322</v>
      </c>
      <c r="AU498" s="229" t="s">
        <v>87</v>
      </c>
      <c r="AY498" s="17" t="s">
        <v>122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83</v>
      </c>
      <c r="BK498" s="230">
        <f>ROUND(I498*H498,2)</f>
        <v>0</v>
      </c>
      <c r="BL498" s="17" t="s">
        <v>129</v>
      </c>
      <c r="BM498" s="229" t="s">
        <v>828</v>
      </c>
    </row>
    <row r="499" s="2" customFormat="1" ht="24.15" customHeight="1">
      <c r="A499" s="38"/>
      <c r="B499" s="39"/>
      <c r="C499" s="264" t="s">
        <v>829</v>
      </c>
      <c r="D499" s="264" t="s">
        <v>322</v>
      </c>
      <c r="E499" s="265" t="s">
        <v>830</v>
      </c>
      <c r="F499" s="266" t="s">
        <v>831</v>
      </c>
      <c r="G499" s="267" t="s">
        <v>330</v>
      </c>
      <c r="H499" s="268">
        <v>6</v>
      </c>
      <c r="I499" s="269"/>
      <c r="J499" s="270">
        <f>ROUND(I499*H499,2)</f>
        <v>0</v>
      </c>
      <c r="K499" s="266" t="s">
        <v>128</v>
      </c>
      <c r="L499" s="271"/>
      <c r="M499" s="272" t="s">
        <v>1</v>
      </c>
      <c r="N499" s="273" t="s">
        <v>43</v>
      </c>
      <c r="O499" s="91"/>
      <c r="P499" s="227">
        <f>O499*H499</f>
        <v>0</v>
      </c>
      <c r="Q499" s="227">
        <v>0.0050000000000000001</v>
      </c>
      <c r="R499" s="227">
        <f>Q499*H499</f>
        <v>0.029999999999999999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186</v>
      </c>
      <c r="AT499" s="229" t="s">
        <v>322</v>
      </c>
      <c r="AU499" s="229" t="s">
        <v>87</v>
      </c>
      <c r="AY499" s="17" t="s">
        <v>122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83</v>
      </c>
      <c r="BK499" s="230">
        <f>ROUND(I499*H499,2)</f>
        <v>0</v>
      </c>
      <c r="BL499" s="17" t="s">
        <v>129</v>
      </c>
      <c r="BM499" s="229" t="s">
        <v>832</v>
      </c>
    </row>
    <row r="500" s="2" customFormat="1" ht="44.25" customHeight="1">
      <c r="A500" s="38"/>
      <c r="B500" s="39"/>
      <c r="C500" s="218" t="s">
        <v>833</v>
      </c>
      <c r="D500" s="218" t="s">
        <v>124</v>
      </c>
      <c r="E500" s="219" t="s">
        <v>834</v>
      </c>
      <c r="F500" s="220" t="s">
        <v>835</v>
      </c>
      <c r="G500" s="221" t="s">
        <v>330</v>
      </c>
      <c r="H500" s="222">
        <v>15</v>
      </c>
      <c r="I500" s="223"/>
      <c r="J500" s="224">
        <f>ROUND(I500*H500,2)</f>
        <v>0</v>
      </c>
      <c r="K500" s="220" t="s">
        <v>128</v>
      </c>
      <c r="L500" s="44"/>
      <c r="M500" s="225" t="s">
        <v>1</v>
      </c>
      <c r="N500" s="226" t="s">
        <v>43</v>
      </c>
      <c r="O500" s="91"/>
      <c r="P500" s="227">
        <f>O500*H500</f>
        <v>0</v>
      </c>
      <c r="Q500" s="227">
        <v>0</v>
      </c>
      <c r="R500" s="227">
        <f>Q500*H500</f>
        <v>0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129</v>
      </c>
      <c r="AT500" s="229" t="s">
        <v>124</v>
      </c>
      <c r="AU500" s="229" t="s">
        <v>87</v>
      </c>
      <c r="AY500" s="17" t="s">
        <v>122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83</v>
      </c>
      <c r="BK500" s="230">
        <f>ROUND(I500*H500,2)</f>
        <v>0</v>
      </c>
      <c r="BL500" s="17" t="s">
        <v>129</v>
      </c>
      <c r="BM500" s="229" t="s">
        <v>836</v>
      </c>
    </row>
    <row r="501" s="2" customFormat="1" ht="33" customHeight="1">
      <c r="A501" s="38"/>
      <c r="B501" s="39"/>
      <c r="C501" s="264" t="s">
        <v>837</v>
      </c>
      <c r="D501" s="264" t="s">
        <v>322</v>
      </c>
      <c r="E501" s="265" t="s">
        <v>838</v>
      </c>
      <c r="F501" s="266" t="s">
        <v>839</v>
      </c>
      <c r="G501" s="267" t="s">
        <v>330</v>
      </c>
      <c r="H501" s="268">
        <v>15</v>
      </c>
      <c r="I501" s="269"/>
      <c r="J501" s="270">
        <f>ROUND(I501*H501,2)</f>
        <v>0</v>
      </c>
      <c r="K501" s="266" t="s">
        <v>128</v>
      </c>
      <c r="L501" s="271"/>
      <c r="M501" s="272" t="s">
        <v>1</v>
      </c>
      <c r="N501" s="273" t="s">
        <v>43</v>
      </c>
      <c r="O501" s="91"/>
      <c r="P501" s="227">
        <f>O501*H501</f>
        <v>0</v>
      </c>
      <c r="Q501" s="227">
        <v>0.0045999999999999999</v>
      </c>
      <c r="R501" s="227">
        <f>Q501*H501</f>
        <v>0.069000000000000006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186</v>
      </c>
      <c r="AT501" s="229" t="s">
        <v>322</v>
      </c>
      <c r="AU501" s="229" t="s">
        <v>87</v>
      </c>
      <c r="AY501" s="17" t="s">
        <v>122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83</v>
      </c>
      <c r="BK501" s="230">
        <f>ROUND(I501*H501,2)</f>
        <v>0</v>
      </c>
      <c r="BL501" s="17" t="s">
        <v>129</v>
      </c>
      <c r="BM501" s="229" t="s">
        <v>840</v>
      </c>
    </row>
    <row r="502" s="2" customFormat="1" ht="24.15" customHeight="1">
      <c r="A502" s="38"/>
      <c r="B502" s="39"/>
      <c r="C502" s="218" t="s">
        <v>841</v>
      </c>
      <c r="D502" s="218" t="s">
        <v>124</v>
      </c>
      <c r="E502" s="219" t="s">
        <v>842</v>
      </c>
      <c r="F502" s="220" t="s">
        <v>843</v>
      </c>
      <c r="G502" s="221" t="s">
        <v>330</v>
      </c>
      <c r="H502" s="222">
        <v>3</v>
      </c>
      <c r="I502" s="223"/>
      <c r="J502" s="224">
        <f>ROUND(I502*H502,2)</f>
        <v>0</v>
      </c>
      <c r="K502" s="220" t="s">
        <v>128</v>
      </c>
      <c r="L502" s="44"/>
      <c r="M502" s="225" t="s">
        <v>1</v>
      </c>
      <c r="N502" s="226" t="s">
        <v>43</v>
      </c>
      <c r="O502" s="91"/>
      <c r="P502" s="227">
        <f>O502*H502</f>
        <v>0</v>
      </c>
      <c r="Q502" s="227">
        <v>0.45937290600000003</v>
      </c>
      <c r="R502" s="227">
        <f>Q502*H502</f>
        <v>1.3781187180000001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129</v>
      </c>
      <c r="AT502" s="229" t="s">
        <v>124</v>
      </c>
      <c r="AU502" s="229" t="s">
        <v>87</v>
      </c>
      <c r="AY502" s="17" t="s">
        <v>122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83</v>
      </c>
      <c r="BK502" s="230">
        <f>ROUND(I502*H502,2)</f>
        <v>0</v>
      </c>
      <c r="BL502" s="17" t="s">
        <v>129</v>
      </c>
      <c r="BM502" s="229" t="s">
        <v>844</v>
      </c>
    </row>
    <row r="503" s="2" customFormat="1" ht="24.15" customHeight="1">
      <c r="A503" s="38"/>
      <c r="B503" s="39"/>
      <c r="C503" s="218" t="s">
        <v>845</v>
      </c>
      <c r="D503" s="218" t="s">
        <v>124</v>
      </c>
      <c r="E503" s="219" t="s">
        <v>846</v>
      </c>
      <c r="F503" s="220" t="s">
        <v>847</v>
      </c>
      <c r="G503" s="221" t="s">
        <v>228</v>
      </c>
      <c r="H503" s="222">
        <v>313</v>
      </c>
      <c r="I503" s="223"/>
      <c r="J503" s="224">
        <f>ROUND(I503*H503,2)</f>
        <v>0</v>
      </c>
      <c r="K503" s="220" t="s">
        <v>128</v>
      </c>
      <c r="L503" s="44"/>
      <c r="M503" s="225" t="s">
        <v>1</v>
      </c>
      <c r="N503" s="226" t="s">
        <v>43</v>
      </c>
      <c r="O503" s="91"/>
      <c r="P503" s="227">
        <f>O503*H503</f>
        <v>0</v>
      </c>
      <c r="Q503" s="227">
        <v>0</v>
      </c>
      <c r="R503" s="227">
        <f>Q503*H503</f>
        <v>0</v>
      </c>
      <c r="S503" s="227">
        <v>0</v>
      </c>
      <c r="T503" s="22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129</v>
      </c>
      <c r="AT503" s="229" t="s">
        <v>124</v>
      </c>
      <c r="AU503" s="229" t="s">
        <v>87</v>
      </c>
      <c r="AY503" s="17" t="s">
        <v>122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83</v>
      </c>
      <c r="BK503" s="230">
        <f>ROUND(I503*H503,2)</f>
        <v>0</v>
      </c>
      <c r="BL503" s="17" t="s">
        <v>129</v>
      </c>
      <c r="BM503" s="229" t="s">
        <v>848</v>
      </c>
    </row>
    <row r="504" s="2" customFormat="1" ht="24.15" customHeight="1">
      <c r="A504" s="38"/>
      <c r="B504" s="39"/>
      <c r="C504" s="218" t="s">
        <v>849</v>
      </c>
      <c r="D504" s="218" t="s">
        <v>124</v>
      </c>
      <c r="E504" s="219" t="s">
        <v>850</v>
      </c>
      <c r="F504" s="220" t="s">
        <v>851</v>
      </c>
      <c r="G504" s="221" t="s">
        <v>228</v>
      </c>
      <c r="H504" s="222">
        <v>313</v>
      </c>
      <c r="I504" s="223"/>
      <c r="J504" s="224">
        <f>ROUND(I504*H504,2)</f>
        <v>0</v>
      </c>
      <c r="K504" s="220" t="s">
        <v>128</v>
      </c>
      <c r="L504" s="44"/>
      <c r="M504" s="225" t="s">
        <v>1</v>
      </c>
      <c r="N504" s="226" t="s">
        <v>43</v>
      </c>
      <c r="O504" s="91"/>
      <c r="P504" s="227">
        <f>O504*H504</f>
        <v>0</v>
      </c>
      <c r="Q504" s="227">
        <v>4.33E-06</v>
      </c>
      <c r="R504" s="227">
        <f>Q504*H504</f>
        <v>0.0013552900000000001</v>
      </c>
      <c r="S504" s="227">
        <v>0</v>
      </c>
      <c r="T504" s="22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129</v>
      </c>
      <c r="AT504" s="229" t="s">
        <v>124</v>
      </c>
      <c r="AU504" s="229" t="s">
        <v>87</v>
      </c>
      <c r="AY504" s="17" t="s">
        <v>122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83</v>
      </c>
      <c r="BK504" s="230">
        <f>ROUND(I504*H504,2)</f>
        <v>0</v>
      </c>
      <c r="BL504" s="17" t="s">
        <v>129</v>
      </c>
      <c r="BM504" s="229" t="s">
        <v>852</v>
      </c>
    </row>
    <row r="505" s="2" customFormat="1" ht="16.5" customHeight="1">
      <c r="A505" s="38"/>
      <c r="B505" s="39"/>
      <c r="C505" s="218" t="s">
        <v>853</v>
      </c>
      <c r="D505" s="218" t="s">
        <v>124</v>
      </c>
      <c r="E505" s="219" t="s">
        <v>854</v>
      </c>
      <c r="F505" s="220" t="s">
        <v>855</v>
      </c>
      <c r="G505" s="221" t="s">
        <v>856</v>
      </c>
      <c r="H505" s="222">
        <v>19</v>
      </c>
      <c r="I505" s="223"/>
      <c r="J505" s="224">
        <f>ROUND(I505*H505,2)</f>
        <v>0</v>
      </c>
      <c r="K505" s="220" t="s">
        <v>1</v>
      </c>
      <c r="L505" s="44"/>
      <c r="M505" s="225" t="s">
        <v>1</v>
      </c>
      <c r="N505" s="226" t="s">
        <v>43</v>
      </c>
      <c r="O505" s="91"/>
      <c r="P505" s="227">
        <f>O505*H505</f>
        <v>0</v>
      </c>
      <c r="Q505" s="227">
        <v>0</v>
      </c>
      <c r="R505" s="227">
        <f>Q505*H505</f>
        <v>0</v>
      </c>
      <c r="S505" s="227">
        <v>0</v>
      </c>
      <c r="T505" s="228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9" t="s">
        <v>129</v>
      </c>
      <c r="AT505" s="229" t="s">
        <v>124</v>
      </c>
      <c r="AU505" s="229" t="s">
        <v>87</v>
      </c>
      <c r="AY505" s="17" t="s">
        <v>122</v>
      </c>
      <c r="BE505" s="230">
        <f>IF(N505="základní",J505,0)</f>
        <v>0</v>
      </c>
      <c r="BF505" s="230">
        <f>IF(N505="snížená",J505,0)</f>
        <v>0</v>
      </c>
      <c r="BG505" s="230">
        <f>IF(N505="zákl. přenesená",J505,0)</f>
        <v>0</v>
      </c>
      <c r="BH505" s="230">
        <f>IF(N505="sníž. přenesená",J505,0)</f>
        <v>0</v>
      </c>
      <c r="BI505" s="230">
        <f>IF(N505="nulová",J505,0)</f>
        <v>0</v>
      </c>
      <c r="BJ505" s="17" t="s">
        <v>83</v>
      </c>
      <c r="BK505" s="230">
        <f>ROUND(I505*H505,2)</f>
        <v>0</v>
      </c>
      <c r="BL505" s="17" t="s">
        <v>129</v>
      </c>
      <c r="BM505" s="229" t="s">
        <v>857</v>
      </c>
    </row>
    <row r="506" s="2" customFormat="1" ht="16.5" customHeight="1">
      <c r="A506" s="38"/>
      <c r="B506" s="39"/>
      <c r="C506" s="218" t="s">
        <v>858</v>
      </c>
      <c r="D506" s="218" t="s">
        <v>124</v>
      </c>
      <c r="E506" s="219" t="s">
        <v>859</v>
      </c>
      <c r="F506" s="220" t="s">
        <v>860</v>
      </c>
      <c r="G506" s="221" t="s">
        <v>330</v>
      </c>
      <c r="H506" s="222">
        <v>15</v>
      </c>
      <c r="I506" s="223"/>
      <c r="J506" s="224">
        <f>ROUND(I506*H506,2)</f>
        <v>0</v>
      </c>
      <c r="K506" s="220" t="s">
        <v>128</v>
      </c>
      <c r="L506" s="44"/>
      <c r="M506" s="225" t="s">
        <v>1</v>
      </c>
      <c r="N506" s="226" t="s">
        <v>43</v>
      </c>
      <c r="O506" s="91"/>
      <c r="P506" s="227">
        <f>O506*H506</f>
        <v>0</v>
      </c>
      <c r="Q506" s="227">
        <v>0.040000000000000001</v>
      </c>
      <c r="R506" s="227">
        <f>Q506*H506</f>
        <v>0.59999999999999998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129</v>
      </c>
      <c r="AT506" s="229" t="s">
        <v>124</v>
      </c>
      <c r="AU506" s="229" t="s">
        <v>87</v>
      </c>
      <c r="AY506" s="17" t="s">
        <v>122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83</v>
      </c>
      <c r="BK506" s="230">
        <f>ROUND(I506*H506,2)</f>
        <v>0</v>
      </c>
      <c r="BL506" s="17" t="s">
        <v>129</v>
      </c>
      <c r="BM506" s="229" t="s">
        <v>861</v>
      </c>
    </row>
    <row r="507" s="2" customFormat="1" ht="16.5" customHeight="1">
      <c r="A507" s="38"/>
      <c r="B507" s="39"/>
      <c r="C507" s="264" t="s">
        <v>862</v>
      </c>
      <c r="D507" s="264" t="s">
        <v>322</v>
      </c>
      <c r="E507" s="265" t="s">
        <v>863</v>
      </c>
      <c r="F507" s="266" t="s">
        <v>864</v>
      </c>
      <c r="G507" s="267" t="s">
        <v>330</v>
      </c>
      <c r="H507" s="268">
        <v>15</v>
      </c>
      <c r="I507" s="269"/>
      <c r="J507" s="270">
        <f>ROUND(I507*H507,2)</f>
        <v>0</v>
      </c>
      <c r="K507" s="266" t="s">
        <v>128</v>
      </c>
      <c r="L507" s="271"/>
      <c r="M507" s="272" t="s">
        <v>1</v>
      </c>
      <c r="N507" s="273" t="s">
        <v>43</v>
      </c>
      <c r="O507" s="91"/>
      <c r="P507" s="227">
        <f>O507*H507</f>
        <v>0</v>
      </c>
      <c r="Q507" s="227">
        <v>0.0073000000000000001</v>
      </c>
      <c r="R507" s="227">
        <f>Q507*H507</f>
        <v>0.1095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186</v>
      </c>
      <c r="AT507" s="229" t="s">
        <v>322</v>
      </c>
      <c r="AU507" s="229" t="s">
        <v>87</v>
      </c>
      <c r="AY507" s="17" t="s">
        <v>122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83</v>
      </c>
      <c r="BK507" s="230">
        <f>ROUND(I507*H507,2)</f>
        <v>0</v>
      </c>
      <c r="BL507" s="17" t="s">
        <v>129</v>
      </c>
      <c r="BM507" s="229" t="s">
        <v>865</v>
      </c>
    </row>
    <row r="508" s="2" customFormat="1" ht="24.15" customHeight="1">
      <c r="A508" s="38"/>
      <c r="B508" s="39"/>
      <c r="C508" s="264" t="s">
        <v>866</v>
      </c>
      <c r="D508" s="264" t="s">
        <v>322</v>
      </c>
      <c r="E508" s="265" t="s">
        <v>867</v>
      </c>
      <c r="F508" s="266" t="s">
        <v>868</v>
      </c>
      <c r="G508" s="267" t="s">
        <v>330</v>
      </c>
      <c r="H508" s="268">
        <v>15</v>
      </c>
      <c r="I508" s="269"/>
      <c r="J508" s="270">
        <f>ROUND(I508*H508,2)</f>
        <v>0</v>
      </c>
      <c r="K508" s="266" t="s">
        <v>128</v>
      </c>
      <c r="L508" s="271"/>
      <c r="M508" s="272" t="s">
        <v>1</v>
      </c>
      <c r="N508" s="273" t="s">
        <v>43</v>
      </c>
      <c r="O508" s="91"/>
      <c r="P508" s="227">
        <f>O508*H508</f>
        <v>0</v>
      </c>
      <c r="Q508" s="227">
        <v>0.00089999999999999998</v>
      </c>
      <c r="R508" s="227">
        <f>Q508*H508</f>
        <v>0.0135</v>
      </c>
      <c r="S508" s="227">
        <v>0</v>
      </c>
      <c r="T508" s="22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186</v>
      </c>
      <c r="AT508" s="229" t="s">
        <v>322</v>
      </c>
      <c r="AU508" s="229" t="s">
        <v>87</v>
      </c>
      <c r="AY508" s="17" t="s">
        <v>122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83</v>
      </c>
      <c r="BK508" s="230">
        <f>ROUND(I508*H508,2)</f>
        <v>0</v>
      </c>
      <c r="BL508" s="17" t="s">
        <v>129</v>
      </c>
      <c r="BM508" s="229" t="s">
        <v>869</v>
      </c>
    </row>
    <row r="509" s="2" customFormat="1" ht="16.5" customHeight="1">
      <c r="A509" s="38"/>
      <c r="B509" s="39"/>
      <c r="C509" s="218" t="s">
        <v>870</v>
      </c>
      <c r="D509" s="218" t="s">
        <v>124</v>
      </c>
      <c r="E509" s="219" t="s">
        <v>871</v>
      </c>
      <c r="F509" s="220" t="s">
        <v>872</v>
      </c>
      <c r="G509" s="221" t="s">
        <v>330</v>
      </c>
      <c r="H509" s="222">
        <v>8</v>
      </c>
      <c r="I509" s="223"/>
      <c r="J509" s="224">
        <f>ROUND(I509*H509,2)</f>
        <v>0</v>
      </c>
      <c r="K509" s="220" t="s">
        <v>128</v>
      </c>
      <c r="L509" s="44"/>
      <c r="M509" s="225" t="s">
        <v>1</v>
      </c>
      <c r="N509" s="226" t="s">
        <v>43</v>
      </c>
      <c r="O509" s="91"/>
      <c r="P509" s="227">
        <f>O509*H509</f>
        <v>0</v>
      </c>
      <c r="Q509" s="227">
        <v>0.040000000000000001</v>
      </c>
      <c r="R509" s="227">
        <f>Q509*H509</f>
        <v>0.32000000000000001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129</v>
      </c>
      <c r="AT509" s="229" t="s">
        <v>124</v>
      </c>
      <c r="AU509" s="229" t="s">
        <v>87</v>
      </c>
      <c r="AY509" s="17" t="s">
        <v>122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83</v>
      </c>
      <c r="BK509" s="230">
        <f>ROUND(I509*H509,2)</f>
        <v>0</v>
      </c>
      <c r="BL509" s="17" t="s">
        <v>129</v>
      </c>
      <c r="BM509" s="229" t="s">
        <v>873</v>
      </c>
    </row>
    <row r="510" s="2" customFormat="1" ht="24.15" customHeight="1">
      <c r="A510" s="38"/>
      <c r="B510" s="39"/>
      <c r="C510" s="264" t="s">
        <v>874</v>
      </c>
      <c r="D510" s="264" t="s">
        <v>322</v>
      </c>
      <c r="E510" s="265" t="s">
        <v>875</v>
      </c>
      <c r="F510" s="266" t="s">
        <v>876</v>
      </c>
      <c r="G510" s="267" t="s">
        <v>330</v>
      </c>
      <c r="H510" s="268">
        <v>8</v>
      </c>
      <c r="I510" s="269"/>
      <c r="J510" s="270">
        <f>ROUND(I510*H510,2)</f>
        <v>0</v>
      </c>
      <c r="K510" s="266" t="s">
        <v>128</v>
      </c>
      <c r="L510" s="271"/>
      <c r="M510" s="272" t="s">
        <v>1</v>
      </c>
      <c r="N510" s="273" t="s">
        <v>43</v>
      </c>
      <c r="O510" s="91"/>
      <c r="P510" s="227">
        <f>O510*H510</f>
        <v>0</v>
      </c>
      <c r="Q510" s="227">
        <v>0.013299999999999999</v>
      </c>
      <c r="R510" s="227">
        <f>Q510*H510</f>
        <v>0.1064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186</v>
      </c>
      <c r="AT510" s="229" t="s">
        <v>322</v>
      </c>
      <c r="AU510" s="229" t="s">
        <v>87</v>
      </c>
      <c r="AY510" s="17" t="s">
        <v>122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83</v>
      </c>
      <c r="BK510" s="230">
        <f>ROUND(I510*H510,2)</f>
        <v>0</v>
      </c>
      <c r="BL510" s="17" t="s">
        <v>129</v>
      </c>
      <c r="BM510" s="229" t="s">
        <v>877</v>
      </c>
    </row>
    <row r="511" s="2" customFormat="1" ht="24.15" customHeight="1">
      <c r="A511" s="38"/>
      <c r="B511" s="39"/>
      <c r="C511" s="264" t="s">
        <v>878</v>
      </c>
      <c r="D511" s="264" t="s">
        <v>322</v>
      </c>
      <c r="E511" s="265" t="s">
        <v>879</v>
      </c>
      <c r="F511" s="266" t="s">
        <v>880</v>
      </c>
      <c r="G511" s="267" t="s">
        <v>330</v>
      </c>
      <c r="H511" s="268">
        <v>8</v>
      </c>
      <c r="I511" s="269"/>
      <c r="J511" s="270">
        <f>ROUND(I511*H511,2)</f>
        <v>0</v>
      </c>
      <c r="K511" s="266" t="s">
        <v>128</v>
      </c>
      <c r="L511" s="271"/>
      <c r="M511" s="272" t="s">
        <v>1</v>
      </c>
      <c r="N511" s="273" t="s">
        <v>43</v>
      </c>
      <c r="O511" s="91"/>
      <c r="P511" s="227">
        <f>O511*H511</f>
        <v>0</v>
      </c>
      <c r="Q511" s="227">
        <v>0.00089999999999999998</v>
      </c>
      <c r="R511" s="227">
        <f>Q511*H511</f>
        <v>0.0071999999999999998</v>
      </c>
      <c r="S511" s="227">
        <v>0</v>
      </c>
      <c r="T511" s="228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9" t="s">
        <v>186</v>
      </c>
      <c r="AT511" s="229" t="s">
        <v>322</v>
      </c>
      <c r="AU511" s="229" t="s">
        <v>87</v>
      </c>
      <c r="AY511" s="17" t="s">
        <v>122</v>
      </c>
      <c r="BE511" s="230">
        <f>IF(N511="základní",J511,0)</f>
        <v>0</v>
      </c>
      <c r="BF511" s="230">
        <f>IF(N511="snížená",J511,0)</f>
        <v>0</v>
      </c>
      <c r="BG511" s="230">
        <f>IF(N511="zákl. přenesená",J511,0)</f>
        <v>0</v>
      </c>
      <c r="BH511" s="230">
        <f>IF(N511="sníž. přenesená",J511,0)</f>
        <v>0</v>
      </c>
      <c r="BI511" s="230">
        <f>IF(N511="nulová",J511,0)</f>
        <v>0</v>
      </c>
      <c r="BJ511" s="17" t="s">
        <v>83</v>
      </c>
      <c r="BK511" s="230">
        <f>ROUND(I511*H511,2)</f>
        <v>0</v>
      </c>
      <c r="BL511" s="17" t="s">
        <v>129</v>
      </c>
      <c r="BM511" s="229" t="s">
        <v>881</v>
      </c>
    </row>
    <row r="512" s="2" customFormat="1" ht="16.5" customHeight="1">
      <c r="A512" s="38"/>
      <c r="B512" s="39"/>
      <c r="C512" s="218" t="s">
        <v>882</v>
      </c>
      <c r="D512" s="218" t="s">
        <v>124</v>
      </c>
      <c r="E512" s="219" t="s">
        <v>883</v>
      </c>
      <c r="F512" s="220" t="s">
        <v>884</v>
      </c>
      <c r="G512" s="221" t="s">
        <v>330</v>
      </c>
      <c r="H512" s="222">
        <v>1</v>
      </c>
      <c r="I512" s="223"/>
      <c r="J512" s="224">
        <f>ROUND(I512*H512,2)</f>
        <v>0</v>
      </c>
      <c r="K512" s="220" t="s">
        <v>128</v>
      </c>
      <c r="L512" s="44"/>
      <c r="M512" s="225" t="s">
        <v>1</v>
      </c>
      <c r="N512" s="226" t="s">
        <v>43</v>
      </c>
      <c r="O512" s="91"/>
      <c r="P512" s="227">
        <f>O512*H512</f>
        <v>0</v>
      </c>
      <c r="Q512" s="227">
        <v>0.050000000000000003</v>
      </c>
      <c r="R512" s="227">
        <f>Q512*H512</f>
        <v>0.050000000000000003</v>
      </c>
      <c r="S512" s="227">
        <v>0</v>
      </c>
      <c r="T512" s="22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129</v>
      </c>
      <c r="AT512" s="229" t="s">
        <v>124</v>
      </c>
      <c r="AU512" s="229" t="s">
        <v>87</v>
      </c>
      <c r="AY512" s="17" t="s">
        <v>122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83</v>
      </c>
      <c r="BK512" s="230">
        <f>ROUND(I512*H512,2)</f>
        <v>0</v>
      </c>
      <c r="BL512" s="17" t="s">
        <v>129</v>
      </c>
      <c r="BM512" s="229" t="s">
        <v>885</v>
      </c>
    </row>
    <row r="513" s="2" customFormat="1" ht="16.5" customHeight="1">
      <c r="A513" s="38"/>
      <c r="B513" s="39"/>
      <c r="C513" s="264" t="s">
        <v>886</v>
      </c>
      <c r="D513" s="264" t="s">
        <v>322</v>
      </c>
      <c r="E513" s="265" t="s">
        <v>887</v>
      </c>
      <c r="F513" s="266" t="s">
        <v>888</v>
      </c>
      <c r="G513" s="267" t="s">
        <v>330</v>
      </c>
      <c r="H513" s="268">
        <v>1</v>
      </c>
      <c r="I513" s="269"/>
      <c r="J513" s="270">
        <f>ROUND(I513*H513,2)</f>
        <v>0</v>
      </c>
      <c r="K513" s="266" t="s">
        <v>128</v>
      </c>
      <c r="L513" s="271"/>
      <c r="M513" s="272" t="s">
        <v>1</v>
      </c>
      <c r="N513" s="273" t="s">
        <v>43</v>
      </c>
      <c r="O513" s="91"/>
      <c r="P513" s="227">
        <f>O513*H513</f>
        <v>0</v>
      </c>
      <c r="Q513" s="227">
        <v>0.029499999999999998</v>
      </c>
      <c r="R513" s="227">
        <f>Q513*H513</f>
        <v>0.029499999999999998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186</v>
      </c>
      <c r="AT513" s="229" t="s">
        <v>322</v>
      </c>
      <c r="AU513" s="229" t="s">
        <v>87</v>
      </c>
      <c r="AY513" s="17" t="s">
        <v>122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83</v>
      </c>
      <c r="BK513" s="230">
        <f>ROUND(I513*H513,2)</f>
        <v>0</v>
      </c>
      <c r="BL513" s="17" t="s">
        <v>129</v>
      </c>
      <c r="BM513" s="229" t="s">
        <v>889</v>
      </c>
    </row>
    <row r="514" s="2" customFormat="1" ht="24.15" customHeight="1">
      <c r="A514" s="38"/>
      <c r="B514" s="39"/>
      <c r="C514" s="264" t="s">
        <v>890</v>
      </c>
      <c r="D514" s="264" t="s">
        <v>322</v>
      </c>
      <c r="E514" s="265" t="s">
        <v>891</v>
      </c>
      <c r="F514" s="266" t="s">
        <v>892</v>
      </c>
      <c r="G514" s="267" t="s">
        <v>330</v>
      </c>
      <c r="H514" s="268">
        <v>1</v>
      </c>
      <c r="I514" s="269"/>
      <c r="J514" s="270">
        <f>ROUND(I514*H514,2)</f>
        <v>0</v>
      </c>
      <c r="K514" s="266" t="s">
        <v>128</v>
      </c>
      <c r="L514" s="271"/>
      <c r="M514" s="272" t="s">
        <v>1</v>
      </c>
      <c r="N514" s="273" t="s">
        <v>43</v>
      </c>
      <c r="O514" s="91"/>
      <c r="P514" s="227">
        <f>O514*H514</f>
        <v>0</v>
      </c>
      <c r="Q514" s="227">
        <v>0.0019</v>
      </c>
      <c r="R514" s="227">
        <f>Q514*H514</f>
        <v>0.0019</v>
      </c>
      <c r="S514" s="227">
        <v>0</v>
      </c>
      <c r="T514" s="228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9" t="s">
        <v>186</v>
      </c>
      <c r="AT514" s="229" t="s">
        <v>322</v>
      </c>
      <c r="AU514" s="229" t="s">
        <v>87</v>
      </c>
      <c r="AY514" s="17" t="s">
        <v>122</v>
      </c>
      <c r="BE514" s="230">
        <f>IF(N514="základní",J514,0)</f>
        <v>0</v>
      </c>
      <c r="BF514" s="230">
        <f>IF(N514="snížená",J514,0)</f>
        <v>0</v>
      </c>
      <c r="BG514" s="230">
        <f>IF(N514="zákl. přenesená",J514,0)</f>
        <v>0</v>
      </c>
      <c r="BH514" s="230">
        <f>IF(N514="sníž. přenesená",J514,0)</f>
        <v>0</v>
      </c>
      <c r="BI514" s="230">
        <f>IF(N514="nulová",J514,0)</f>
        <v>0</v>
      </c>
      <c r="BJ514" s="17" t="s">
        <v>83</v>
      </c>
      <c r="BK514" s="230">
        <f>ROUND(I514*H514,2)</f>
        <v>0</v>
      </c>
      <c r="BL514" s="17" t="s">
        <v>129</v>
      </c>
      <c r="BM514" s="229" t="s">
        <v>893</v>
      </c>
    </row>
    <row r="515" s="2" customFormat="1" ht="33" customHeight="1">
      <c r="A515" s="38"/>
      <c r="B515" s="39"/>
      <c r="C515" s="218" t="s">
        <v>894</v>
      </c>
      <c r="D515" s="218" t="s">
        <v>124</v>
      </c>
      <c r="E515" s="219" t="s">
        <v>895</v>
      </c>
      <c r="F515" s="220" t="s">
        <v>896</v>
      </c>
      <c r="G515" s="221" t="s">
        <v>330</v>
      </c>
      <c r="H515" s="222">
        <v>1</v>
      </c>
      <c r="I515" s="223"/>
      <c r="J515" s="224">
        <f>ROUND(I515*H515,2)</f>
        <v>0</v>
      </c>
      <c r="K515" s="220" t="s">
        <v>128</v>
      </c>
      <c r="L515" s="44"/>
      <c r="M515" s="225" t="s">
        <v>1</v>
      </c>
      <c r="N515" s="226" t="s">
        <v>43</v>
      </c>
      <c r="O515" s="91"/>
      <c r="P515" s="227">
        <f>O515*H515</f>
        <v>0</v>
      </c>
      <c r="Q515" s="227">
        <v>0.00015799999999999999</v>
      </c>
      <c r="R515" s="227">
        <f>Q515*H515</f>
        <v>0.00015799999999999999</v>
      </c>
      <c r="S515" s="227">
        <v>0</v>
      </c>
      <c r="T515" s="22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129</v>
      </c>
      <c r="AT515" s="229" t="s">
        <v>124</v>
      </c>
      <c r="AU515" s="229" t="s">
        <v>87</v>
      </c>
      <c r="AY515" s="17" t="s">
        <v>122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83</v>
      </c>
      <c r="BK515" s="230">
        <f>ROUND(I515*H515,2)</f>
        <v>0</v>
      </c>
      <c r="BL515" s="17" t="s">
        <v>129</v>
      </c>
      <c r="BM515" s="229" t="s">
        <v>897</v>
      </c>
    </row>
    <row r="516" s="2" customFormat="1" ht="16.5" customHeight="1">
      <c r="A516" s="38"/>
      <c r="B516" s="39"/>
      <c r="C516" s="218" t="s">
        <v>898</v>
      </c>
      <c r="D516" s="218" t="s">
        <v>124</v>
      </c>
      <c r="E516" s="219" t="s">
        <v>899</v>
      </c>
      <c r="F516" s="220" t="s">
        <v>900</v>
      </c>
      <c r="G516" s="221" t="s">
        <v>228</v>
      </c>
      <c r="H516" s="222">
        <v>375.5</v>
      </c>
      <c r="I516" s="223"/>
      <c r="J516" s="224">
        <f>ROUND(I516*H516,2)</f>
        <v>0</v>
      </c>
      <c r="K516" s="220" t="s">
        <v>128</v>
      </c>
      <c r="L516" s="44"/>
      <c r="M516" s="225" t="s">
        <v>1</v>
      </c>
      <c r="N516" s="226" t="s">
        <v>43</v>
      </c>
      <c r="O516" s="91"/>
      <c r="P516" s="227">
        <f>O516*H516</f>
        <v>0</v>
      </c>
      <c r="Q516" s="227">
        <v>0.00019236000000000001</v>
      </c>
      <c r="R516" s="227">
        <f>Q516*H516</f>
        <v>0.072231180000000006</v>
      </c>
      <c r="S516" s="227">
        <v>0</v>
      </c>
      <c r="T516" s="228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9" t="s">
        <v>129</v>
      </c>
      <c r="AT516" s="229" t="s">
        <v>124</v>
      </c>
      <c r="AU516" s="229" t="s">
        <v>87</v>
      </c>
      <c r="AY516" s="17" t="s">
        <v>122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17" t="s">
        <v>83</v>
      </c>
      <c r="BK516" s="230">
        <f>ROUND(I516*H516,2)</f>
        <v>0</v>
      </c>
      <c r="BL516" s="17" t="s">
        <v>129</v>
      </c>
      <c r="BM516" s="229" t="s">
        <v>901</v>
      </c>
    </row>
    <row r="517" s="13" customFormat="1">
      <c r="A517" s="13"/>
      <c r="B517" s="231"/>
      <c r="C517" s="232"/>
      <c r="D517" s="233" t="s">
        <v>131</v>
      </c>
      <c r="E517" s="234" t="s">
        <v>1</v>
      </c>
      <c r="F517" s="235" t="s">
        <v>902</v>
      </c>
      <c r="G517" s="232"/>
      <c r="H517" s="236">
        <v>375.5</v>
      </c>
      <c r="I517" s="237"/>
      <c r="J517" s="232"/>
      <c r="K517" s="232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131</v>
      </c>
      <c r="AU517" s="242" t="s">
        <v>87</v>
      </c>
      <c r="AV517" s="13" t="s">
        <v>87</v>
      </c>
      <c r="AW517" s="13" t="s">
        <v>34</v>
      </c>
      <c r="AX517" s="13" t="s">
        <v>83</v>
      </c>
      <c r="AY517" s="242" t="s">
        <v>122</v>
      </c>
    </row>
    <row r="518" s="2" customFormat="1" ht="24.15" customHeight="1">
      <c r="A518" s="38"/>
      <c r="B518" s="39"/>
      <c r="C518" s="218" t="s">
        <v>903</v>
      </c>
      <c r="D518" s="218" t="s">
        <v>124</v>
      </c>
      <c r="E518" s="219" t="s">
        <v>904</v>
      </c>
      <c r="F518" s="220" t="s">
        <v>905</v>
      </c>
      <c r="G518" s="221" t="s">
        <v>228</v>
      </c>
      <c r="H518" s="222">
        <v>347</v>
      </c>
      <c r="I518" s="223"/>
      <c r="J518" s="224">
        <f>ROUND(I518*H518,2)</f>
        <v>0</v>
      </c>
      <c r="K518" s="220" t="s">
        <v>128</v>
      </c>
      <c r="L518" s="44"/>
      <c r="M518" s="225" t="s">
        <v>1</v>
      </c>
      <c r="N518" s="226" t="s">
        <v>43</v>
      </c>
      <c r="O518" s="91"/>
      <c r="P518" s="227">
        <f>O518*H518</f>
        <v>0</v>
      </c>
      <c r="Q518" s="227">
        <v>0.000126</v>
      </c>
      <c r="R518" s="227">
        <f>Q518*H518</f>
        <v>0.043721999999999997</v>
      </c>
      <c r="S518" s="227">
        <v>0</v>
      </c>
      <c r="T518" s="22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9" t="s">
        <v>129</v>
      </c>
      <c r="AT518" s="229" t="s">
        <v>124</v>
      </c>
      <c r="AU518" s="229" t="s">
        <v>87</v>
      </c>
      <c r="AY518" s="17" t="s">
        <v>122</v>
      </c>
      <c r="BE518" s="230">
        <f>IF(N518="základní",J518,0)</f>
        <v>0</v>
      </c>
      <c r="BF518" s="230">
        <f>IF(N518="snížená",J518,0)</f>
        <v>0</v>
      </c>
      <c r="BG518" s="230">
        <f>IF(N518="zákl. přenesená",J518,0)</f>
        <v>0</v>
      </c>
      <c r="BH518" s="230">
        <f>IF(N518="sníž. přenesená",J518,0)</f>
        <v>0</v>
      </c>
      <c r="BI518" s="230">
        <f>IF(N518="nulová",J518,0)</f>
        <v>0</v>
      </c>
      <c r="BJ518" s="17" t="s">
        <v>83</v>
      </c>
      <c r="BK518" s="230">
        <f>ROUND(I518*H518,2)</f>
        <v>0</v>
      </c>
      <c r="BL518" s="17" t="s">
        <v>129</v>
      </c>
      <c r="BM518" s="229" t="s">
        <v>906</v>
      </c>
    </row>
    <row r="519" s="13" customFormat="1">
      <c r="A519" s="13"/>
      <c r="B519" s="231"/>
      <c r="C519" s="232"/>
      <c r="D519" s="233" t="s">
        <v>131</v>
      </c>
      <c r="E519" s="234" t="s">
        <v>1</v>
      </c>
      <c r="F519" s="235" t="s">
        <v>907</v>
      </c>
      <c r="G519" s="232"/>
      <c r="H519" s="236">
        <v>347</v>
      </c>
      <c r="I519" s="237"/>
      <c r="J519" s="232"/>
      <c r="K519" s="232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131</v>
      </c>
      <c r="AU519" s="242" t="s">
        <v>87</v>
      </c>
      <c r="AV519" s="13" t="s">
        <v>87</v>
      </c>
      <c r="AW519" s="13" t="s">
        <v>34</v>
      </c>
      <c r="AX519" s="13" t="s">
        <v>83</v>
      </c>
      <c r="AY519" s="242" t="s">
        <v>122</v>
      </c>
    </row>
    <row r="520" s="2" customFormat="1" ht="16.5" customHeight="1">
      <c r="A520" s="38"/>
      <c r="B520" s="39"/>
      <c r="C520" s="218" t="s">
        <v>908</v>
      </c>
      <c r="D520" s="218" t="s">
        <v>124</v>
      </c>
      <c r="E520" s="219" t="s">
        <v>909</v>
      </c>
      <c r="F520" s="220" t="s">
        <v>910</v>
      </c>
      <c r="G520" s="221" t="s">
        <v>807</v>
      </c>
      <c r="H520" s="222">
        <v>15</v>
      </c>
      <c r="I520" s="223"/>
      <c r="J520" s="224">
        <f>ROUND(I520*H520,2)</f>
        <v>0</v>
      </c>
      <c r="K520" s="220" t="s">
        <v>1</v>
      </c>
      <c r="L520" s="44"/>
      <c r="M520" s="225" t="s">
        <v>1</v>
      </c>
      <c r="N520" s="226" t="s">
        <v>43</v>
      </c>
      <c r="O520" s="91"/>
      <c r="P520" s="227">
        <f>O520*H520</f>
        <v>0</v>
      </c>
      <c r="Q520" s="227">
        <v>0</v>
      </c>
      <c r="R520" s="227">
        <f>Q520*H520</f>
        <v>0</v>
      </c>
      <c r="S520" s="227">
        <v>0</v>
      </c>
      <c r="T520" s="22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129</v>
      </c>
      <c r="AT520" s="229" t="s">
        <v>124</v>
      </c>
      <c r="AU520" s="229" t="s">
        <v>87</v>
      </c>
      <c r="AY520" s="17" t="s">
        <v>122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83</v>
      </c>
      <c r="BK520" s="230">
        <f>ROUND(I520*H520,2)</f>
        <v>0</v>
      </c>
      <c r="BL520" s="17" t="s">
        <v>129</v>
      </c>
      <c r="BM520" s="229" t="s">
        <v>911</v>
      </c>
    </row>
    <row r="521" s="2" customFormat="1" ht="16.5" customHeight="1">
      <c r="A521" s="38"/>
      <c r="B521" s="39"/>
      <c r="C521" s="218" t="s">
        <v>912</v>
      </c>
      <c r="D521" s="218" t="s">
        <v>124</v>
      </c>
      <c r="E521" s="219" t="s">
        <v>913</v>
      </c>
      <c r="F521" s="220" t="s">
        <v>914</v>
      </c>
      <c r="G521" s="221" t="s">
        <v>807</v>
      </c>
      <c r="H521" s="222">
        <v>3</v>
      </c>
      <c r="I521" s="223"/>
      <c r="J521" s="224">
        <f>ROUND(I521*H521,2)</f>
        <v>0</v>
      </c>
      <c r="K521" s="220" t="s">
        <v>1</v>
      </c>
      <c r="L521" s="44"/>
      <c r="M521" s="225" t="s">
        <v>1</v>
      </c>
      <c r="N521" s="226" t="s">
        <v>43</v>
      </c>
      <c r="O521" s="91"/>
      <c r="P521" s="227">
        <f>O521*H521</f>
        <v>0</v>
      </c>
      <c r="Q521" s="227">
        <v>0</v>
      </c>
      <c r="R521" s="227">
        <f>Q521*H521</f>
        <v>0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129</v>
      </c>
      <c r="AT521" s="229" t="s">
        <v>124</v>
      </c>
      <c r="AU521" s="229" t="s">
        <v>87</v>
      </c>
      <c r="AY521" s="17" t="s">
        <v>122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83</v>
      </c>
      <c r="BK521" s="230">
        <f>ROUND(I521*H521,2)</f>
        <v>0</v>
      </c>
      <c r="BL521" s="17" t="s">
        <v>129</v>
      </c>
      <c r="BM521" s="229" t="s">
        <v>915</v>
      </c>
    </row>
    <row r="522" s="2" customFormat="1" ht="16.5" customHeight="1">
      <c r="A522" s="38"/>
      <c r="B522" s="39"/>
      <c r="C522" s="218" t="s">
        <v>916</v>
      </c>
      <c r="D522" s="218" t="s">
        <v>124</v>
      </c>
      <c r="E522" s="219" t="s">
        <v>917</v>
      </c>
      <c r="F522" s="220" t="s">
        <v>918</v>
      </c>
      <c r="G522" s="221" t="s">
        <v>228</v>
      </c>
      <c r="H522" s="222">
        <v>148</v>
      </c>
      <c r="I522" s="223"/>
      <c r="J522" s="224">
        <f>ROUND(I522*H522,2)</f>
        <v>0</v>
      </c>
      <c r="K522" s="220" t="s">
        <v>1</v>
      </c>
      <c r="L522" s="44"/>
      <c r="M522" s="225" t="s">
        <v>1</v>
      </c>
      <c r="N522" s="226" t="s">
        <v>43</v>
      </c>
      <c r="O522" s="91"/>
      <c r="P522" s="227">
        <f>O522*H522</f>
        <v>0</v>
      </c>
      <c r="Q522" s="227">
        <v>0</v>
      </c>
      <c r="R522" s="227">
        <f>Q522*H522</f>
        <v>0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129</v>
      </c>
      <c r="AT522" s="229" t="s">
        <v>124</v>
      </c>
      <c r="AU522" s="229" t="s">
        <v>87</v>
      </c>
      <c r="AY522" s="17" t="s">
        <v>122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83</v>
      </c>
      <c r="BK522" s="230">
        <f>ROUND(I522*H522,2)</f>
        <v>0</v>
      </c>
      <c r="BL522" s="17" t="s">
        <v>129</v>
      </c>
      <c r="BM522" s="229" t="s">
        <v>919</v>
      </c>
    </row>
    <row r="523" s="12" customFormat="1" ht="22.8" customHeight="1">
      <c r="A523" s="12"/>
      <c r="B523" s="202"/>
      <c r="C523" s="203"/>
      <c r="D523" s="204" t="s">
        <v>77</v>
      </c>
      <c r="E523" s="216" t="s">
        <v>195</v>
      </c>
      <c r="F523" s="216" t="s">
        <v>920</v>
      </c>
      <c r="G523" s="203"/>
      <c r="H523" s="203"/>
      <c r="I523" s="206"/>
      <c r="J523" s="217">
        <f>BK523</f>
        <v>0</v>
      </c>
      <c r="K523" s="203"/>
      <c r="L523" s="208"/>
      <c r="M523" s="209"/>
      <c r="N523" s="210"/>
      <c r="O523" s="210"/>
      <c r="P523" s="211">
        <f>SUM(P524:P540)</f>
        <v>0</v>
      </c>
      <c r="Q523" s="210"/>
      <c r="R523" s="211">
        <f>SUM(R524:R540)</f>
        <v>24.387156879999999</v>
      </c>
      <c r="S523" s="210"/>
      <c r="T523" s="212">
        <f>SUM(T524:T540)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13" t="s">
        <v>83</v>
      </c>
      <c r="AT523" s="214" t="s">
        <v>77</v>
      </c>
      <c r="AU523" s="214" t="s">
        <v>83</v>
      </c>
      <c r="AY523" s="213" t="s">
        <v>122</v>
      </c>
      <c r="BK523" s="215">
        <f>SUM(BK524:BK540)</f>
        <v>0</v>
      </c>
    </row>
    <row r="524" s="2" customFormat="1" ht="49.05" customHeight="1">
      <c r="A524" s="38"/>
      <c r="B524" s="39"/>
      <c r="C524" s="218" t="s">
        <v>921</v>
      </c>
      <c r="D524" s="218" t="s">
        <v>124</v>
      </c>
      <c r="E524" s="219" t="s">
        <v>922</v>
      </c>
      <c r="F524" s="220" t="s">
        <v>923</v>
      </c>
      <c r="G524" s="221" t="s">
        <v>228</v>
      </c>
      <c r="H524" s="222">
        <v>99</v>
      </c>
      <c r="I524" s="223"/>
      <c r="J524" s="224">
        <f>ROUND(I524*H524,2)</f>
        <v>0</v>
      </c>
      <c r="K524" s="220" t="s">
        <v>128</v>
      </c>
      <c r="L524" s="44"/>
      <c r="M524" s="225" t="s">
        <v>1</v>
      </c>
      <c r="N524" s="226" t="s">
        <v>43</v>
      </c>
      <c r="O524" s="91"/>
      <c r="P524" s="227">
        <f>O524*H524</f>
        <v>0</v>
      </c>
      <c r="Q524" s="227">
        <v>0.15539952000000001</v>
      </c>
      <c r="R524" s="227">
        <f>Q524*H524</f>
        <v>15.384552480000002</v>
      </c>
      <c r="S524" s="227">
        <v>0</v>
      </c>
      <c r="T524" s="228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9" t="s">
        <v>129</v>
      </c>
      <c r="AT524" s="229" t="s">
        <v>124</v>
      </c>
      <c r="AU524" s="229" t="s">
        <v>87</v>
      </c>
      <c r="AY524" s="17" t="s">
        <v>122</v>
      </c>
      <c r="BE524" s="230">
        <f>IF(N524="základní",J524,0)</f>
        <v>0</v>
      </c>
      <c r="BF524" s="230">
        <f>IF(N524="snížená",J524,0)</f>
        <v>0</v>
      </c>
      <c r="BG524" s="230">
        <f>IF(N524="zákl. přenesená",J524,0)</f>
        <v>0</v>
      </c>
      <c r="BH524" s="230">
        <f>IF(N524="sníž. přenesená",J524,0)</f>
        <v>0</v>
      </c>
      <c r="BI524" s="230">
        <f>IF(N524="nulová",J524,0)</f>
        <v>0</v>
      </c>
      <c r="BJ524" s="17" t="s">
        <v>83</v>
      </c>
      <c r="BK524" s="230">
        <f>ROUND(I524*H524,2)</f>
        <v>0</v>
      </c>
      <c r="BL524" s="17" t="s">
        <v>129</v>
      </c>
      <c r="BM524" s="229" t="s">
        <v>924</v>
      </c>
    </row>
    <row r="525" s="2" customFormat="1" ht="49.05" customHeight="1">
      <c r="A525" s="38"/>
      <c r="B525" s="39"/>
      <c r="C525" s="218" t="s">
        <v>925</v>
      </c>
      <c r="D525" s="218" t="s">
        <v>124</v>
      </c>
      <c r="E525" s="219" t="s">
        <v>926</v>
      </c>
      <c r="F525" s="220" t="s">
        <v>927</v>
      </c>
      <c r="G525" s="221" t="s">
        <v>228</v>
      </c>
      <c r="H525" s="222">
        <v>68</v>
      </c>
      <c r="I525" s="223"/>
      <c r="J525" s="224">
        <f>ROUND(I525*H525,2)</f>
        <v>0</v>
      </c>
      <c r="K525" s="220" t="s">
        <v>128</v>
      </c>
      <c r="L525" s="44"/>
      <c r="M525" s="225" t="s">
        <v>1</v>
      </c>
      <c r="N525" s="226" t="s">
        <v>43</v>
      </c>
      <c r="O525" s="91"/>
      <c r="P525" s="227">
        <f>O525*H525</f>
        <v>0</v>
      </c>
      <c r="Q525" s="227">
        <v>0.12949959999999999</v>
      </c>
      <c r="R525" s="227">
        <f>Q525*H525</f>
        <v>8.8059727999999993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129</v>
      </c>
      <c r="AT525" s="229" t="s">
        <v>124</v>
      </c>
      <c r="AU525" s="229" t="s">
        <v>87</v>
      </c>
      <c r="AY525" s="17" t="s">
        <v>122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83</v>
      </c>
      <c r="BK525" s="230">
        <f>ROUND(I525*H525,2)</f>
        <v>0</v>
      </c>
      <c r="BL525" s="17" t="s">
        <v>129</v>
      </c>
      <c r="BM525" s="229" t="s">
        <v>928</v>
      </c>
    </row>
    <row r="526" s="2" customFormat="1" ht="33" customHeight="1">
      <c r="A526" s="38"/>
      <c r="B526" s="39"/>
      <c r="C526" s="218" t="s">
        <v>929</v>
      </c>
      <c r="D526" s="218" t="s">
        <v>124</v>
      </c>
      <c r="E526" s="219" t="s">
        <v>930</v>
      </c>
      <c r="F526" s="220" t="s">
        <v>931</v>
      </c>
      <c r="G526" s="221" t="s">
        <v>228</v>
      </c>
      <c r="H526" s="222">
        <v>1384</v>
      </c>
      <c r="I526" s="223"/>
      <c r="J526" s="224">
        <f>ROUND(I526*H526,2)</f>
        <v>0</v>
      </c>
      <c r="K526" s="220" t="s">
        <v>128</v>
      </c>
      <c r="L526" s="44"/>
      <c r="M526" s="225" t="s">
        <v>1</v>
      </c>
      <c r="N526" s="226" t="s">
        <v>43</v>
      </c>
      <c r="O526" s="91"/>
      <c r="P526" s="227">
        <f>O526*H526</f>
        <v>0</v>
      </c>
      <c r="Q526" s="227">
        <v>4.3699999999999997E-06</v>
      </c>
      <c r="R526" s="227">
        <f>Q526*H526</f>
        <v>0.0060480799999999999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129</v>
      </c>
      <c r="AT526" s="229" t="s">
        <v>124</v>
      </c>
      <c r="AU526" s="229" t="s">
        <v>87</v>
      </c>
      <c r="AY526" s="17" t="s">
        <v>122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83</v>
      </c>
      <c r="BK526" s="230">
        <f>ROUND(I526*H526,2)</f>
        <v>0</v>
      </c>
      <c r="BL526" s="17" t="s">
        <v>129</v>
      </c>
      <c r="BM526" s="229" t="s">
        <v>932</v>
      </c>
    </row>
    <row r="527" s="15" customFormat="1">
      <c r="A527" s="15"/>
      <c r="B527" s="254"/>
      <c r="C527" s="255"/>
      <c r="D527" s="233" t="s">
        <v>131</v>
      </c>
      <c r="E527" s="256" t="s">
        <v>1</v>
      </c>
      <c r="F527" s="257" t="s">
        <v>296</v>
      </c>
      <c r="G527" s="255"/>
      <c r="H527" s="256" t="s">
        <v>1</v>
      </c>
      <c r="I527" s="258"/>
      <c r="J527" s="255"/>
      <c r="K527" s="255"/>
      <c r="L527" s="259"/>
      <c r="M527" s="260"/>
      <c r="N527" s="261"/>
      <c r="O527" s="261"/>
      <c r="P527" s="261"/>
      <c r="Q527" s="261"/>
      <c r="R527" s="261"/>
      <c r="S527" s="261"/>
      <c r="T527" s="262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3" t="s">
        <v>131</v>
      </c>
      <c r="AU527" s="263" t="s">
        <v>87</v>
      </c>
      <c r="AV527" s="15" t="s">
        <v>83</v>
      </c>
      <c r="AW527" s="15" t="s">
        <v>34</v>
      </c>
      <c r="AX527" s="15" t="s">
        <v>78</v>
      </c>
      <c r="AY527" s="263" t="s">
        <v>122</v>
      </c>
    </row>
    <row r="528" s="13" customFormat="1">
      <c r="A528" s="13"/>
      <c r="B528" s="231"/>
      <c r="C528" s="232"/>
      <c r="D528" s="233" t="s">
        <v>131</v>
      </c>
      <c r="E528" s="234" t="s">
        <v>1</v>
      </c>
      <c r="F528" s="235" t="s">
        <v>933</v>
      </c>
      <c r="G528" s="232"/>
      <c r="H528" s="236">
        <v>1288</v>
      </c>
      <c r="I528" s="237"/>
      <c r="J528" s="232"/>
      <c r="K528" s="232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131</v>
      </c>
      <c r="AU528" s="242" t="s">
        <v>87</v>
      </c>
      <c r="AV528" s="13" t="s">
        <v>87</v>
      </c>
      <c r="AW528" s="13" t="s">
        <v>34</v>
      </c>
      <c r="AX528" s="13" t="s">
        <v>78</v>
      </c>
      <c r="AY528" s="242" t="s">
        <v>122</v>
      </c>
    </row>
    <row r="529" s="13" customFormat="1">
      <c r="A529" s="13"/>
      <c r="B529" s="231"/>
      <c r="C529" s="232"/>
      <c r="D529" s="233" t="s">
        <v>131</v>
      </c>
      <c r="E529" s="234" t="s">
        <v>1</v>
      </c>
      <c r="F529" s="235" t="s">
        <v>934</v>
      </c>
      <c r="G529" s="232"/>
      <c r="H529" s="236">
        <v>96</v>
      </c>
      <c r="I529" s="237"/>
      <c r="J529" s="232"/>
      <c r="K529" s="232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131</v>
      </c>
      <c r="AU529" s="242" t="s">
        <v>87</v>
      </c>
      <c r="AV529" s="13" t="s">
        <v>87</v>
      </c>
      <c r="AW529" s="13" t="s">
        <v>34</v>
      </c>
      <c r="AX529" s="13" t="s">
        <v>78</v>
      </c>
      <c r="AY529" s="242" t="s">
        <v>122</v>
      </c>
    </row>
    <row r="530" s="14" customFormat="1">
      <c r="A530" s="14"/>
      <c r="B530" s="243"/>
      <c r="C530" s="244"/>
      <c r="D530" s="233" t="s">
        <v>131</v>
      </c>
      <c r="E530" s="245" t="s">
        <v>1</v>
      </c>
      <c r="F530" s="246" t="s">
        <v>144</v>
      </c>
      <c r="G530" s="244"/>
      <c r="H530" s="247">
        <v>1384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131</v>
      </c>
      <c r="AU530" s="253" t="s">
        <v>87</v>
      </c>
      <c r="AV530" s="14" t="s">
        <v>129</v>
      </c>
      <c r="AW530" s="14" t="s">
        <v>34</v>
      </c>
      <c r="AX530" s="14" t="s">
        <v>83</v>
      </c>
      <c r="AY530" s="253" t="s">
        <v>122</v>
      </c>
    </row>
    <row r="531" s="2" customFormat="1" ht="55.5" customHeight="1">
      <c r="A531" s="38"/>
      <c r="B531" s="39"/>
      <c r="C531" s="218" t="s">
        <v>935</v>
      </c>
      <c r="D531" s="218" t="s">
        <v>124</v>
      </c>
      <c r="E531" s="219" t="s">
        <v>936</v>
      </c>
      <c r="F531" s="220" t="s">
        <v>937</v>
      </c>
      <c r="G531" s="221" t="s">
        <v>228</v>
      </c>
      <c r="H531" s="222">
        <v>561.20000000000005</v>
      </c>
      <c r="I531" s="223"/>
      <c r="J531" s="224">
        <f>ROUND(I531*H531,2)</f>
        <v>0</v>
      </c>
      <c r="K531" s="220" t="s">
        <v>128</v>
      </c>
      <c r="L531" s="44"/>
      <c r="M531" s="225" t="s">
        <v>1</v>
      </c>
      <c r="N531" s="226" t="s">
        <v>43</v>
      </c>
      <c r="O531" s="91"/>
      <c r="P531" s="227">
        <f>O531*H531</f>
        <v>0</v>
      </c>
      <c r="Q531" s="227">
        <v>0.00033960000000000001</v>
      </c>
      <c r="R531" s="227">
        <f>Q531*H531</f>
        <v>0.19058352000000003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129</v>
      </c>
      <c r="AT531" s="229" t="s">
        <v>124</v>
      </c>
      <c r="AU531" s="229" t="s">
        <v>87</v>
      </c>
      <c r="AY531" s="17" t="s">
        <v>122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83</v>
      </c>
      <c r="BK531" s="230">
        <f>ROUND(I531*H531,2)</f>
        <v>0</v>
      </c>
      <c r="BL531" s="17" t="s">
        <v>129</v>
      </c>
      <c r="BM531" s="229" t="s">
        <v>938</v>
      </c>
    </row>
    <row r="532" s="13" customFormat="1">
      <c r="A532" s="13"/>
      <c r="B532" s="231"/>
      <c r="C532" s="232"/>
      <c r="D532" s="233" t="s">
        <v>131</v>
      </c>
      <c r="E532" s="234" t="s">
        <v>1</v>
      </c>
      <c r="F532" s="235" t="s">
        <v>939</v>
      </c>
      <c r="G532" s="232"/>
      <c r="H532" s="236">
        <v>513.20000000000005</v>
      </c>
      <c r="I532" s="237"/>
      <c r="J532" s="232"/>
      <c r="K532" s="232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131</v>
      </c>
      <c r="AU532" s="242" t="s">
        <v>87</v>
      </c>
      <c r="AV532" s="13" t="s">
        <v>87</v>
      </c>
      <c r="AW532" s="13" t="s">
        <v>34</v>
      </c>
      <c r="AX532" s="13" t="s">
        <v>78</v>
      </c>
      <c r="AY532" s="242" t="s">
        <v>122</v>
      </c>
    </row>
    <row r="533" s="13" customFormat="1">
      <c r="A533" s="13"/>
      <c r="B533" s="231"/>
      <c r="C533" s="232"/>
      <c r="D533" s="233" t="s">
        <v>131</v>
      </c>
      <c r="E533" s="234" t="s">
        <v>1</v>
      </c>
      <c r="F533" s="235" t="s">
        <v>940</v>
      </c>
      <c r="G533" s="232"/>
      <c r="H533" s="236">
        <v>48</v>
      </c>
      <c r="I533" s="237"/>
      <c r="J533" s="232"/>
      <c r="K533" s="232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131</v>
      </c>
      <c r="AU533" s="242" t="s">
        <v>87</v>
      </c>
      <c r="AV533" s="13" t="s">
        <v>87</v>
      </c>
      <c r="AW533" s="13" t="s">
        <v>34</v>
      </c>
      <c r="AX533" s="13" t="s">
        <v>78</v>
      </c>
      <c r="AY533" s="242" t="s">
        <v>122</v>
      </c>
    </row>
    <row r="534" s="14" customFormat="1">
      <c r="A534" s="14"/>
      <c r="B534" s="243"/>
      <c r="C534" s="244"/>
      <c r="D534" s="233" t="s">
        <v>131</v>
      </c>
      <c r="E534" s="245" t="s">
        <v>1</v>
      </c>
      <c r="F534" s="246" t="s">
        <v>144</v>
      </c>
      <c r="G534" s="244"/>
      <c r="H534" s="247">
        <v>561.20000000000005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131</v>
      </c>
      <c r="AU534" s="253" t="s">
        <v>87</v>
      </c>
      <c r="AV534" s="14" t="s">
        <v>129</v>
      </c>
      <c r="AW534" s="14" t="s">
        <v>34</v>
      </c>
      <c r="AX534" s="14" t="s">
        <v>83</v>
      </c>
      <c r="AY534" s="253" t="s">
        <v>122</v>
      </c>
    </row>
    <row r="535" s="2" customFormat="1" ht="37.8" customHeight="1">
      <c r="A535" s="38"/>
      <c r="B535" s="39"/>
      <c r="C535" s="218" t="s">
        <v>941</v>
      </c>
      <c r="D535" s="218" t="s">
        <v>124</v>
      </c>
      <c r="E535" s="219" t="s">
        <v>942</v>
      </c>
      <c r="F535" s="220" t="s">
        <v>943</v>
      </c>
      <c r="G535" s="221" t="s">
        <v>228</v>
      </c>
      <c r="H535" s="222">
        <v>561.20000000000005</v>
      </c>
      <c r="I535" s="223"/>
      <c r="J535" s="224">
        <f>ROUND(I535*H535,2)</f>
        <v>0</v>
      </c>
      <c r="K535" s="220" t="s">
        <v>128</v>
      </c>
      <c r="L535" s="44"/>
      <c r="M535" s="225" t="s">
        <v>1</v>
      </c>
      <c r="N535" s="226" t="s">
        <v>43</v>
      </c>
      <c r="O535" s="91"/>
      <c r="P535" s="227">
        <f>O535*H535</f>
        <v>0</v>
      </c>
      <c r="Q535" s="227">
        <v>0</v>
      </c>
      <c r="R535" s="227">
        <f>Q535*H535</f>
        <v>0</v>
      </c>
      <c r="S535" s="227">
        <v>0</v>
      </c>
      <c r="T535" s="22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9" t="s">
        <v>129</v>
      </c>
      <c r="AT535" s="229" t="s">
        <v>124</v>
      </c>
      <c r="AU535" s="229" t="s">
        <v>87</v>
      </c>
      <c r="AY535" s="17" t="s">
        <v>122</v>
      </c>
      <c r="BE535" s="230">
        <f>IF(N535="základní",J535,0)</f>
        <v>0</v>
      </c>
      <c r="BF535" s="230">
        <f>IF(N535="snížená",J535,0)</f>
        <v>0</v>
      </c>
      <c r="BG535" s="230">
        <f>IF(N535="zákl. přenesená",J535,0)</f>
        <v>0</v>
      </c>
      <c r="BH535" s="230">
        <f>IF(N535="sníž. přenesená",J535,0)</f>
        <v>0</v>
      </c>
      <c r="BI535" s="230">
        <f>IF(N535="nulová",J535,0)</f>
        <v>0</v>
      </c>
      <c r="BJ535" s="17" t="s">
        <v>83</v>
      </c>
      <c r="BK535" s="230">
        <f>ROUND(I535*H535,2)</f>
        <v>0</v>
      </c>
      <c r="BL535" s="17" t="s">
        <v>129</v>
      </c>
      <c r="BM535" s="229" t="s">
        <v>944</v>
      </c>
    </row>
    <row r="536" s="2" customFormat="1" ht="66.75" customHeight="1">
      <c r="A536" s="38"/>
      <c r="B536" s="39"/>
      <c r="C536" s="218" t="s">
        <v>945</v>
      </c>
      <c r="D536" s="218" t="s">
        <v>124</v>
      </c>
      <c r="E536" s="219" t="s">
        <v>946</v>
      </c>
      <c r="F536" s="220" t="s">
        <v>947</v>
      </c>
      <c r="G536" s="221" t="s">
        <v>228</v>
      </c>
      <c r="H536" s="222">
        <v>167</v>
      </c>
      <c r="I536" s="223"/>
      <c r="J536" s="224">
        <f>ROUND(I536*H536,2)</f>
        <v>0</v>
      </c>
      <c r="K536" s="220" t="s">
        <v>128</v>
      </c>
      <c r="L536" s="44"/>
      <c r="M536" s="225" t="s">
        <v>1</v>
      </c>
      <c r="N536" s="226" t="s">
        <v>43</v>
      </c>
      <c r="O536" s="91"/>
      <c r="P536" s="227">
        <f>O536*H536</f>
        <v>0</v>
      </c>
      <c r="Q536" s="227">
        <v>0</v>
      </c>
      <c r="R536" s="227">
        <f>Q536*H536</f>
        <v>0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129</v>
      </c>
      <c r="AT536" s="229" t="s">
        <v>124</v>
      </c>
      <c r="AU536" s="229" t="s">
        <v>87</v>
      </c>
      <c r="AY536" s="17" t="s">
        <v>122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83</v>
      </c>
      <c r="BK536" s="230">
        <f>ROUND(I536*H536,2)</f>
        <v>0</v>
      </c>
      <c r="BL536" s="17" t="s">
        <v>129</v>
      </c>
      <c r="BM536" s="229" t="s">
        <v>948</v>
      </c>
    </row>
    <row r="537" s="13" customFormat="1">
      <c r="A537" s="13"/>
      <c r="B537" s="231"/>
      <c r="C537" s="232"/>
      <c r="D537" s="233" t="s">
        <v>131</v>
      </c>
      <c r="E537" s="234" t="s">
        <v>1</v>
      </c>
      <c r="F537" s="235" t="s">
        <v>949</v>
      </c>
      <c r="G537" s="232"/>
      <c r="H537" s="236">
        <v>167</v>
      </c>
      <c r="I537" s="237"/>
      <c r="J537" s="232"/>
      <c r="K537" s="232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131</v>
      </c>
      <c r="AU537" s="242" t="s">
        <v>87</v>
      </c>
      <c r="AV537" s="13" t="s">
        <v>87</v>
      </c>
      <c r="AW537" s="13" t="s">
        <v>34</v>
      </c>
      <c r="AX537" s="13" t="s">
        <v>83</v>
      </c>
      <c r="AY537" s="242" t="s">
        <v>122</v>
      </c>
    </row>
    <row r="538" s="2" customFormat="1" ht="66.75" customHeight="1">
      <c r="A538" s="38"/>
      <c r="B538" s="39"/>
      <c r="C538" s="218" t="s">
        <v>950</v>
      </c>
      <c r="D538" s="218" t="s">
        <v>124</v>
      </c>
      <c r="E538" s="219" t="s">
        <v>951</v>
      </c>
      <c r="F538" s="220" t="s">
        <v>952</v>
      </c>
      <c r="G538" s="221" t="s">
        <v>127</v>
      </c>
      <c r="H538" s="222">
        <v>70</v>
      </c>
      <c r="I538" s="223"/>
      <c r="J538" s="224">
        <f>ROUND(I538*H538,2)</f>
        <v>0</v>
      </c>
      <c r="K538" s="220" t="s">
        <v>128</v>
      </c>
      <c r="L538" s="44"/>
      <c r="M538" s="225" t="s">
        <v>1</v>
      </c>
      <c r="N538" s="226" t="s">
        <v>43</v>
      </c>
      <c r="O538" s="91"/>
      <c r="P538" s="227">
        <f>O538*H538</f>
        <v>0</v>
      </c>
      <c r="Q538" s="227">
        <v>0</v>
      </c>
      <c r="R538" s="227">
        <f>Q538*H538</f>
        <v>0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129</v>
      </c>
      <c r="AT538" s="229" t="s">
        <v>124</v>
      </c>
      <c r="AU538" s="229" t="s">
        <v>87</v>
      </c>
      <c r="AY538" s="17" t="s">
        <v>122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83</v>
      </c>
      <c r="BK538" s="230">
        <f>ROUND(I538*H538,2)</f>
        <v>0</v>
      </c>
      <c r="BL538" s="17" t="s">
        <v>129</v>
      </c>
      <c r="BM538" s="229" t="s">
        <v>953</v>
      </c>
    </row>
    <row r="539" s="2" customFormat="1" ht="55.5" customHeight="1">
      <c r="A539" s="38"/>
      <c r="B539" s="39"/>
      <c r="C539" s="218" t="s">
        <v>954</v>
      </c>
      <c r="D539" s="218" t="s">
        <v>124</v>
      </c>
      <c r="E539" s="219" t="s">
        <v>955</v>
      </c>
      <c r="F539" s="220" t="s">
        <v>956</v>
      </c>
      <c r="G539" s="221" t="s">
        <v>127</v>
      </c>
      <c r="H539" s="222">
        <v>97.204999999999998</v>
      </c>
      <c r="I539" s="223"/>
      <c r="J539" s="224">
        <f>ROUND(I539*H539,2)</f>
        <v>0</v>
      </c>
      <c r="K539" s="220" t="s">
        <v>128</v>
      </c>
      <c r="L539" s="44"/>
      <c r="M539" s="225" t="s">
        <v>1</v>
      </c>
      <c r="N539" s="226" t="s">
        <v>43</v>
      </c>
      <c r="O539" s="91"/>
      <c r="P539" s="227">
        <f>O539*H539</f>
        <v>0</v>
      </c>
      <c r="Q539" s="227">
        <v>0</v>
      </c>
      <c r="R539" s="227">
        <f>Q539*H539</f>
        <v>0</v>
      </c>
      <c r="S539" s="227">
        <v>0</v>
      </c>
      <c r="T539" s="228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9" t="s">
        <v>129</v>
      </c>
      <c r="AT539" s="229" t="s">
        <v>124</v>
      </c>
      <c r="AU539" s="229" t="s">
        <v>87</v>
      </c>
      <c r="AY539" s="17" t="s">
        <v>122</v>
      </c>
      <c r="BE539" s="230">
        <f>IF(N539="základní",J539,0)</f>
        <v>0</v>
      </c>
      <c r="BF539" s="230">
        <f>IF(N539="snížená",J539,0)</f>
        <v>0</v>
      </c>
      <c r="BG539" s="230">
        <f>IF(N539="zákl. přenesená",J539,0)</f>
        <v>0</v>
      </c>
      <c r="BH539" s="230">
        <f>IF(N539="sníž. přenesená",J539,0)</f>
        <v>0</v>
      </c>
      <c r="BI539" s="230">
        <f>IF(N539="nulová",J539,0)</f>
        <v>0</v>
      </c>
      <c r="BJ539" s="17" t="s">
        <v>83</v>
      </c>
      <c r="BK539" s="230">
        <f>ROUND(I539*H539,2)</f>
        <v>0</v>
      </c>
      <c r="BL539" s="17" t="s">
        <v>129</v>
      </c>
      <c r="BM539" s="229" t="s">
        <v>957</v>
      </c>
    </row>
    <row r="540" s="13" customFormat="1">
      <c r="A540" s="13"/>
      <c r="B540" s="231"/>
      <c r="C540" s="232"/>
      <c r="D540" s="233" t="s">
        <v>131</v>
      </c>
      <c r="E540" s="234" t="s">
        <v>1</v>
      </c>
      <c r="F540" s="235" t="s">
        <v>958</v>
      </c>
      <c r="G540" s="232"/>
      <c r="H540" s="236">
        <v>97.204999999999998</v>
      </c>
      <c r="I540" s="237"/>
      <c r="J540" s="232"/>
      <c r="K540" s="232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131</v>
      </c>
      <c r="AU540" s="242" t="s">
        <v>87</v>
      </c>
      <c r="AV540" s="13" t="s">
        <v>87</v>
      </c>
      <c r="AW540" s="13" t="s">
        <v>34</v>
      </c>
      <c r="AX540" s="13" t="s">
        <v>83</v>
      </c>
      <c r="AY540" s="242" t="s">
        <v>122</v>
      </c>
    </row>
    <row r="541" s="12" customFormat="1" ht="22.8" customHeight="1">
      <c r="A541" s="12"/>
      <c r="B541" s="202"/>
      <c r="C541" s="203"/>
      <c r="D541" s="204" t="s">
        <v>77</v>
      </c>
      <c r="E541" s="216" t="s">
        <v>959</v>
      </c>
      <c r="F541" s="216" t="s">
        <v>960</v>
      </c>
      <c r="G541" s="203"/>
      <c r="H541" s="203"/>
      <c r="I541" s="206"/>
      <c r="J541" s="217">
        <f>BK541</f>
        <v>0</v>
      </c>
      <c r="K541" s="203"/>
      <c r="L541" s="208"/>
      <c r="M541" s="209"/>
      <c r="N541" s="210"/>
      <c r="O541" s="210"/>
      <c r="P541" s="211">
        <f>P542+SUM(P543:P557)</f>
        <v>0</v>
      </c>
      <c r="Q541" s="210"/>
      <c r="R541" s="211">
        <f>R542+SUM(R543:R557)</f>
        <v>0</v>
      </c>
      <c r="S541" s="210"/>
      <c r="T541" s="212">
        <f>T542+SUM(T543:T557)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13" t="s">
        <v>83</v>
      </c>
      <c r="AT541" s="214" t="s">
        <v>77</v>
      </c>
      <c r="AU541" s="214" t="s">
        <v>83</v>
      </c>
      <c r="AY541" s="213" t="s">
        <v>122</v>
      </c>
      <c r="BK541" s="215">
        <f>BK542+SUM(BK543:BK557)</f>
        <v>0</v>
      </c>
    </row>
    <row r="542" s="2" customFormat="1" ht="37.8" customHeight="1">
      <c r="A542" s="38"/>
      <c r="B542" s="39"/>
      <c r="C542" s="218" t="s">
        <v>961</v>
      </c>
      <c r="D542" s="218" t="s">
        <v>124</v>
      </c>
      <c r="E542" s="219" t="s">
        <v>962</v>
      </c>
      <c r="F542" s="220" t="s">
        <v>963</v>
      </c>
      <c r="G542" s="221" t="s">
        <v>388</v>
      </c>
      <c r="H542" s="222">
        <v>699.30200000000002</v>
      </c>
      <c r="I542" s="223"/>
      <c r="J542" s="224">
        <f>ROUND(I542*H542,2)</f>
        <v>0</v>
      </c>
      <c r="K542" s="220" t="s">
        <v>128</v>
      </c>
      <c r="L542" s="44"/>
      <c r="M542" s="225" t="s">
        <v>1</v>
      </c>
      <c r="N542" s="226" t="s">
        <v>43</v>
      </c>
      <c r="O542" s="91"/>
      <c r="P542" s="227">
        <f>O542*H542</f>
        <v>0</v>
      </c>
      <c r="Q542" s="227">
        <v>0</v>
      </c>
      <c r="R542" s="227">
        <f>Q542*H542</f>
        <v>0</v>
      </c>
      <c r="S542" s="227">
        <v>0</v>
      </c>
      <c r="T542" s="228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9" t="s">
        <v>129</v>
      </c>
      <c r="AT542" s="229" t="s">
        <v>124</v>
      </c>
      <c r="AU542" s="229" t="s">
        <v>87</v>
      </c>
      <c r="AY542" s="17" t="s">
        <v>122</v>
      </c>
      <c r="BE542" s="230">
        <f>IF(N542="základní",J542,0)</f>
        <v>0</v>
      </c>
      <c r="BF542" s="230">
        <f>IF(N542="snížená",J542,0)</f>
        <v>0</v>
      </c>
      <c r="BG542" s="230">
        <f>IF(N542="zákl. přenesená",J542,0)</f>
        <v>0</v>
      </c>
      <c r="BH542" s="230">
        <f>IF(N542="sníž. přenesená",J542,0)</f>
        <v>0</v>
      </c>
      <c r="BI542" s="230">
        <f>IF(N542="nulová",J542,0)</f>
        <v>0</v>
      </c>
      <c r="BJ542" s="17" t="s">
        <v>83</v>
      </c>
      <c r="BK542" s="230">
        <f>ROUND(I542*H542,2)</f>
        <v>0</v>
      </c>
      <c r="BL542" s="17" t="s">
        <v>129</v>
      </c>
      <c r="BM542" s="229" t="s">
        <v>964</v>
      </c>
    </row>
    <row r="543" s="13" customFormat="1">
      <c r="A543" s="13"/>
      <c r="B543" s="231"/>
      <c r="C543" s="232"/>
      <c r="D543" s="233" t="s">
        <v>131</v>
      </c>
      <c r="E543" s="234" t="s">
        <v>1</v>
      </c>
      <c r="F543" s="235" t="s">
        <v>965</v>
      </c>
      <c r="G543" s="232"/>
      <c r="H543" s="236">
        <v>231.36500000000001</v>
      </c>
      <c r="I543" s="237"/>
      <c r="J543" s="232"/>
      <c r="K543" s="232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131</v>
      </c>
      <c r="AU543" s="242" t="s">
        <v>87</v>
      </c>
      <c r="AV543" s="13" t="s">
        <v>87</v>
      </c>
      <c r="AW543" s="13" t="s">
        <v>34</v>
      </c>
      <c r="AX543" s="13" t="s">
        <v>78</v>
      </c>
      <c r="AY543" s="242" t="s">
        <v>122</v>
      </c>
    </row>
    <row r="544" s="13" customFormat="1">
      <c r="A544" s="13"/>
      <c r="B544" s="231"/>
      <c r="C544" s="232"/>
      <c r="D544" s="233" t="s">
        <v>131</v>
      </c>
      <c r="E544" s="234" t="s">
        <v>1</v>
      </c>
      <c r="F544" s="235" t="s">
        <v>966</v>
      </c>
      <c r="G544" s="232"/>
      <c r="H544" s="236">
        <v>183.23500000000001</v>
      </c>
      <c r="I544" s="237"/>
      <c r="J544" s="232"/>
      <c r="K544" s="232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131</v>
      </c>
      <c r="AU544" s="242" t="s">
        <v>87</v>
      </c>
      <c r="AV544" s="13" t="s">
        <v>87</v>
      </c>
      <c r="AW544" s="13" t="s">
        <v>34</v>
      </c>
      <c r="AX544" s="13" t="s">
        <v>78</v>
      </c>
      <c r="AY544" s="242" t="s">
        <v>122</v>
      </c>
    </row>
    <row r="545" s="13" customFormat="1">
      <c r="A545" s="13"/>
      <c r="B545" s="231"/>
      <c r="C545" s="232"/>
      <c r="D545" s="233" t="s">
        <v>131</v>
      </c>
      <c r="E545" s="234" t="s">
        <v>1</v>
      </c>
      <c r="F545" s="235" t="s">
        <v>967</v>
      </c>
      <c r="G545" s="232"/>
      <c r="H545" s="236">
        <v>258.50599999999997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131</v>
      </c>
      <c r="AU545" s="242" t="s">
        <v>87</v>
      </c>
      <c r="AV545" s="13" t="s">
        <v>87</v>
      </c>
      <c r="AW545" s="13" t="s">
        <v>34</v>
      </c>
      <c r="AX545" s="13" t="s">
        <v>78</v>
      </c>
      <c r="AY545" s="242" t="s">
        <v>122</v>
      </c>
    </row>
    <row r="546" s="13" customFormat="1">
      <c r="A546" s="13"/>
      <c r="B546" s="231"/>
      <c r="C546" s="232"/>
      <c r="D546" s="233" t="s">
        <v>131</v>
      </c>
      <c r="E546" s="234" t="s">
        <v>1</v>
      </c>
      <c r="F546" s="235" t="s">
        <v>968</v>
      </c>
      <c r="G546" s="232"/>
      <c r="H546" s="236">
        <v>26.196000000000002</v>
      </c>
      <c r="I546" s="237"/>
      <c r="J546" s="232"/>
      <c r="K546" s="232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131</v>
      </c>
      <c r="AU546" s="242" t="s">
        <v>87</v>
      </c>
      <c r="AV546" s="13" t="s">
        <v>87</v>
      </c>
      <c r="AW546" s="13" t="s">
        <v>34</v>
      </c>
      <c r="AX546" s="13" t="s">
        <v>78</v>
      </c>
      <c r="AY546" s="242" t="s">
        <v>122</v>
      </c>
    </row>
    <row r="547" s="14" customFormat="1">
      <c r="A547" s="14"/>
      <c r="B547" s="243"/>
      <c r="C547" s="244"/>
      <c r="D547" s="233" t="s">
        <v>131</v>
      </c>
      <c r="E547" s="245" t="s">
        <v>1</v>
      </c>
      <c r="F547" s="246" t="s">
        <v>144</v>
      </c>
      <c r="G547" s="244"/>
      <c r="H547" s="247">
        <v>699.30200000000002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131</v>
      </c>
      <c r="AU547" s="253" t="s">
        <v>87</v>
      </c>
      <c r="AV547" s="14" t="s">
        <v>129</v>
      </c>
      <c r="AW547" s="14" t="s">
        <v>34</v>
      </c>
      <c r="AX547" s="14" t="s">
        <v>83</v>
      </c>
      <c r="AY547" s="253" t="s">
        <v>122</v>
      </c>
    </row>
    <row r="548" s="2" customFormat="1" ht="49.05" customHeight="1">
      <c r="A548" s="38"/>
      <c r="B548" s="39"/>
      <c r="C548" s="218" t="s">
        <v>969</v>
      </c>
      <c r="D548" s="218" t="s">
        <v>124</v>
      </c>
      <c r="E548" s="219" t="s">
        <v>970</v>
      </c>
      <c r="F548" s="220" t="s">
        <v>971</v>
      </c>
      <c r="G548" s="221" t="s">
        <v>388</v>
      </c>
      <c r="H548" s="222">
        <v>7692.3220000000001</v>
      </c>
      <c r="I548" s="223"/>
      <c r="J548" s="224">
        <f>ROUND(I548*H548,2)</f>
        <v>0</v>
      </c>
      <c r="K548" s="220" t="s">
        <v>128</v>
      </c>
      <c r="L548" s="44"/>
      <c r="M548" s="225" t="s">
        <v>1</v>
      </c>
      <c r="N548" s="226" t="s">
        <v>43</v>
      </c>
      <c r="O548" s="91"/>
      <c r="P548" s="227">
        <f>O548*H548</f>
        <v>0</v>
      </c>
      <c r="Q548" s="227">
        <v>0</v>
      </c>
      <c r="R548" s="227">
        <f>Q548*H548</f>
        <v>0</v>
      </c>
      <c r="S548" s="227">
        <v>0</v>
      </c>
      <c r="T548" s="228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9" t="s">
        <v>129</v>
      </c>
      <c r="AT548" s="229" t="s">
        <v>124</v>
      </c>
      <c r="AU548" s="229" t="s">
        <v>87</v>
      </c>
      <c r="AY548" s="17" t="s">
        <v>122</v>
      </c>
      <c r="BE548" s="230">
        <f>IF(N548="základní",J548,0)</f>
        <v>0</v>
      </c>
      <c r="BF548" s="230">
        <f>IF(N548="snížená",J548,0)</f>
        <v>0</v>
      </c>
      <c r="BG548" s="230">
        <f>IF(N548="zákl. přenesená",J548,0)</f>
        <v>0</v>
      </c>
      <c r="BH548" s="230">
        <f>IF(N548="sníž. přenesená",J548,0)</f>
        <v>0</v>
      </c>
      <c r="BI548" s="230">
        <f>IF(N548="nulová",J548,0)</f>
        <v>0</v>
      </c>
      <c r="BJ548" s="17" t="s">
        <v>83</v>
      </c>
      <c r="BK548" s="230">
        <f>ROUND(I548*H548,2)</f>
        <v>0</v>
      </c>
      <c r="BL548" s="17" t="s">
        <v>129</v>
      </c>
      <c r="BM548" s="229" t="s">
        <v>972</v>
      </c>
    </row>
    <row r="549" s="13" customFormat="1">
      <c r="A549" s="13"/>
      <c r="B549" s="231"/>
      <c r="C549" s="232"/>
      <c r="D549" s="233" t="s">
        <v>131</v>
      </c>
      <c r="E549" s="234" t="s">
        <v>1</v>
      </c>
      <c r="F549" s="235" t="s">
        <v>973</v>
      </c>
      <c r="G549" s="232"/>
      <c r="H549" s="236">
        <v>7692.3220000000001</v>
      </c>
      <c r="I549" s="237"/>
      <c r="J549" s="232"/>
      <c r="K549" s="232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131</v>
      </c>
      <c r="AU549" s="242" t="s">
        <v>87</v>
      </c>
      <c r="AV549" s="13" t="s">
        <v>87</v>
      </c>
      <c r="AW549" s="13" t="s">
        <v>34</v>
      </c>
      <c r="AX549" s="13" t="s">
        <v>83</v>
      </c>
      <c r="AY549" s="242" t="s">
        <v>122</v>
      </c>
    </row>
    <row r="550" s="2" customFormat="1" ht="24.15" customHeight="1">
      <c r="A550" s="38"/>
      <c r="B550" s="39"/>
      <c r="C550" s="218" t="s">
        <v>974</v>
      </c>
      <c r="D550" s="218" t="s">
        <v>124</v>
      </c>
      <c r="E550" s="219" t="s">
        <v>975</v>
      </c>
      <c r="F550" s="220" t="s">
        <v>976</v>
      </c>
      <c r="G550" s="221" t="s">
        <v>388</v>
      </c>
      <c r="H550" s="222">
        <v>699.30200000000002</v>
      </c>
      <c r="I550" s="223"/>
      <c r="J550" s="224">
        <f>ROUND(I550*H550,2)</f>
        <v>0</v>
      </c>
      <c r="K550" s="220" t="s">
        <v>128</v>
      </c>
      <c r="L550" s="44"/>
      <c r="M550" s="225" t="s">
        <v>1</v>
      </c>
      <c r="N550" s="226" t="s">
        <v>43</v>
      </c>
      <c r="O550" s="91"/>
      <c r="P550" s="227">
        <f>O550*H550</f>
        <v>0</v>
      </c>
      <c r="Q550" s="227">
        <v>0</v>
      </c>
      <c r="R550" s="227">
        <f>Q550*H550</f>
        <v>0</v>
      </c>
      <c r="S550" s="227">
        <v>0</v>
      </c>
      <c r="T550" s="228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9" t="s">
        <v>129</v>
      </c>
      <c r="AT550" s="229" t="s">
        <v>124</v>
      </c>
      <c r="AU550" s="229" t="s">
        <v>87</v>
      </c>
      <c r="AY550" s="17" t="s">
        <v>122</v>
      </c>
      <c r="BE550" s="230">
        <f>IF(N550="základní",J550,0)</f>
        <v>0</v>
      </c>
      <c r="BF550" s="230">
        <f>IF(N550="snížená",J550,0)</f>
        <v>0</v>
      </c>
      <c r="BG550" s="230">
        <f>IF(N550="zákl. přenesená",J550,0)</f>
        <v>0</v>
      </c>
      <c r="BH550" s="230">
        <f>IF(N550="sníž. přenesená",J550,0)</f>
        <v>0</v>
      </c>
      <c r="BI550" s="230">
        <f>IF(N550="nulová",J550,0)</f>
        <v>0</v>
      </c>
      <c r="BJ550" s="17" t="s">
        <v>83</v>
      </c>
      <c r="BK550" s="230">
        <f>ROUND(I550*H550,2)</f>
        <v>0</v>
      </c>
      <c r="BL550" s="17" t="s">
        <v>129</v>
      </c>
      <c r="BM550" s="229" t="s">
        <v>977</v>
      </c>
    </row>
    <row r="551" s="2" customFormat="1" ht="44.25" customHeight="1">
      <c r="A551" s="38"/>
      <c r="B551" s="39"/>
      <c r="C551" s="218" t="s">
        <v>978</v>
      </c>
      <c r="D551" s="274" t="s">
        <v>124</v>
      </c>
      <c r="E551" s="219" t="s">
        <v>979</v>
      </c>
      <c r="F551" s="220" t="s">
        <v>980</v>
      </c>
      <c r="G551" s="221" t="s">
        <v>388</v>
      </c>
      <c r="H551" s="222">
        <v>183.23500000000001</v>
      </c>
      <c r="I551" s="223"/>
      <c r="J551" s="224">
        <f>ROUND(I551*H551,2)</f>
        <v>0</v>
      </c>
      <c r="K551" s="220" t="s">
        <v>389</v>
      </c>
      <c r="L551" s="44"/>
      <c r="M551" s="225" t="s">
        <v>1</v>
      </c>
      <c r="N551" s="226" t="s">
        <v>43</v>
      </c>
      <c r="O551" s="91"/>
      <c r="P551" s="227">
        <f>O551*H551</f>
        <v>0</v>
      </c>
      <c r="Q551" s="227">
        <v>0</v>
      </c>
      <c r="R551" s="227">
        <f>Q551*H551</f>
        <v>0</v>
      </c>
      <c r="S551" s="227">
        <v>0</v>
      </c>
      <c r="T551" s="228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9" t="s">
        <v>129</v>
      </c>
      <c r="AT551" s="229" t="s">
        <v>124</v>
      </c>
      <c r="AU551" s="229" t="s">
        <v>87</v>
      </c>
      <c r="AY551" s="17" t="s">
        <v>122</v>
      </c>
      <c r="BE551" s="230">
        <f>IF(N551="základní",J551,0)</f>
        <v>0</v>
      </c>
      <c r="BF551" s="230">
        <f>IF(N551="snížená",J551,0)</f>
        <v>0</v>
      </c>
      <c r="BG551" s="230">
        <f>IF(N551="zákl. přenesená",J551,0)</f>
        <v>0</v>
      </c>
      <c r="BH551" s="230">
        <f>IF(N551="sníž. přenesená",J551,0)</f>
        <v>0</v>
      </c>
      <c r="BI551" s="230">
        <f>IF(N551="nulová",J551,0)</f>
        <v>0</v>
      </c>
      <c r="BJ551" s="17" t="s">
        <v>83</v>
      </c>
      <c r="BK551" s="230">
        <f>ROUND(I551*H551,2)</f>
        <v>0</v>
      </c>
      <c r="BL551" s="17" t="s">
        <v>129</v>
      </c>
      <c r="BM551" s="229" t="s">
        <v>981</v>
      </c>
    </row>
    <row r="552" s="13" customFormat="1">
      <c r="A552" s="13"/>
      <c r="B552" s="231"/>
      <c r="C552" s="232"/>
      <c r="D552" s="233" t="s">
        <v>131</v>
      </c>
      <c r="E552" s="234" t="s">
        <v>1</v>
      </c>
      <c r="F552" s="235" t="s">
        <v>982</v>
      </c>
      <c r="G552" s="232"/>
      <c r="H552" s="236">
        <v>183.23500000000001</v>
      </c>
      <c r="I552" s="237"/>
      <c r="J552" s="232"/>
      <c r="K552" s="232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131</v>
      </c>
      <c r="AU552" s="242" t="s">
        <v>87</v>
      </c>
      <c r="AV552" s="13" t="s">
        <v>87</v>
      </c>
      <c r="AW552" s="13" t="s">
        <v>34</v>
      </c>
      <c r="AX552" s="13" t="s">
        <v>83</v>
      </c>
      <c r="AY552" s="242" t="s">
        <v>122</v>
      </c>
    </row>
    <row r="553" s="2" customFormat="1" ht="44.25" customHeight="1">
      <c r="A553" s="38"/>
      <c r="B553" s="39"/>
      <c r="C553" s="218" t="s">
        <v>983</v>
      </c>
      <c r="D553" s="274" t="s">
        <v>124</v>
      </c>
      <c r="E553" s="219" t="s">
        <v>984</v>
      </c>
      <c r="F553" s="220" t="s">
        <v>387</v>
      </c>
      <c r="G553" s="221" t="s">
        <v>388</v>
      </c>
      <c r="H553" s="222">
        <v>231.36500000000001</v>
      </c>
      <c r="I553" s="223"/>
      <c r="J553" s="224">
        <f>ROUND(I553*H553,2)</f>
        <v>0</v>
      </c>
      <c r="K553" s="220" t="s">
        <v>389</v>
      </c>
      <c r="L553" s="44"/>
      <c r="M553" s="225" t="s">
        <v>1</v>
      </c>
      <c r="N553" s="226" t="s">
        <v>43</v>
      </c>
      <c r="O553" s="91"/>
      <c r="P553" s="227">
        <f>O553*H553</f>
        <v>0</v>
      </c>
      <c r="Q553" s="227">
        <v>0</v>
      </c>
      <c r="R553" s="227">
        <f>Q553*H553</f>
        <v>0</v>
      </c>
      <c r="S553" s="227">
        <v>0</v>
      </c>
      <c r="T553" s="228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9" t="s">
        <v>129</v>
      </c>
      <c r="AT553" s="229" t="s">
        <v>124</v>
      </c>
      <c r="AU553" s="229" t="s">
        <v>87</v>
      </c>
      <c r="AY553" s="17" t="s">
        <v>122</v>
      </c>
      <c r="BE553" s="230">
        <f>IF(N553="základní",J553,0)</f>
        <v>0</v>
      </c>
      <c r="BF553" s="230">
        <f>IF(N553="snížená",J553,0)</f>
        <v>0</v>
      </c>
      <c r="BG553" s="230">
        <f>IF(N553="zákl. přenesená",J553,0)</f>
        <v>0</v>
      </c>
      <c r="BH553" s="230">
        <f>IF(N553="sníž. přenesená",J553,0)</f>
        <v>0</v>
      </c>
      <c r="BI553" s="230">
        <f>IF(N553="nulová",J553,0)</f>
        <v>0</v>
      </c>
      <c r="BJ553" s="17" t="s">
        <v>83</v>
      </c>
      <c r="BK553" s="230">
        <f>ROUND(I553*H553,2)</f>
        <v>0</v>
      </c>
      <c r="BL553" s="17" t="s">
        <v>129</v>
      </c>
      <c r="BM553" s="229" t="s">
        <v>985</v>
      </c>
    </row>
    <row r="554" s="13" customFormat="1">
      <c r="A554" s="13"/>
      <c r="B554" s="231"/>
      <c r="C554" s="232"/>
      <c r="D554" s="233" t="s">
        <v>131</v>
      </c>
      <c r="E554" s="234" t="s">
        <v>1</v>
      </c>
      <c r="F554" s="235" t="s">
        <v>986</v>
      </c>
      <c r="G554" s="232"/>
      <c r="H554" s="236">
        <v>231.36500000000001</v>
      </c>
      <c r="I554" s="237"/>
      <c r="J554" s="232"/>
      <c r="K554" s="232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131</v>
      </c>
      <c r="AU554" s="242" t="s">
        <v>87</v>
      </c>
      <c r="AV554" s="13" t="s">
        <v>87</v>
      </c>
      <c r="AW554" s="13" t="s">
        <v>34</v>
      </c>
      <c r="AX554" s="13" t="s">
        <v>83</v>
      </c>
      <c r="AY554" s="242" t="s">
        <v>122</v>
      </c>
    </row>
    <row r="555" s="2" customFormat="1" ht="44.25" customHeight="1">
      <c r="A555" s="38"/>
      <c r="B555" s="39"/>
      <c r="C555" s="218" t="s">
        <v>987</v>
      </c>
      <c r="D555" s="274" t="s">
        <v>124</v>
      </c>
      <c r="E555" s="219" t="s">
        <v>988</v>
      </c>
      <c r="F555" s="220" t="s">
        <v>989</v>
      </c>
      <c r="G555" s="221" t="s">
        <v>388</v>
      </c>
      <c r="H555" s="222">
        <v>258.50599999999997</v>
      </c>
      <c r="I555" s="223"/>
      <c r="J555" s="224">
        <f>ROUND(I555*H555,2)</f>
        <v>0</v>
      </c>
      <c r="K555" s="220" t="s">
        <v>389</v>
      </c>
      <c r="L555" s="44"/>
      <c r="M555" s="225" t="s">
        <v>1</v>
      </c>
      <c r="N555" s="226" t="s">
        <v>43</v>
      </c>
      <c r="O555" s="91"/>
      <c r="P555" s="227">
        <f>O555*H555</f>
        <v>0</v>
      </c>
      <c r="Q555" s="227">
        <v>0</v>
      </c>
      <c r="R555" s="227">
        <f>Q555*H555</f>
        <v>0</v>
      </c>
      <c r="S555" s="227">
        <v>0</v>
      </c>
      <c r="T555" s="228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9" t="s">
        <v>129</v>
      </c>
      <c r="AT555" s="229" t="s">
        <v>124</v>
      </c>
      <c r="AU555" s="229" t="s">
        <v>87</v>
      </c>
      <c r="AY555" s="17" t="s">
        <v>122</v>
      </c>
      <c r="BE555" s="230">
        <f>IF(N555="základní",J555,0)</f>
        <v>0</v>
      </c>
      <c r="BF555" s="230">
        <f>IF(N555="snížená",J555,0)</f>
        <v>0</v>
      </c>
      <c r="BG555" s="230">
        <f>IF(N555="zákl. přenesená",J555,0)</f>
        <v>0</v>
      </c>
      <c r="BH555" s="230">
        <f>IF(N555="sníž. přenesená",J555,0)</f>
        <v>0</v>
      </c>
      <c r="BI555" s="230">
        <f>IF(N555="nulová",J555,0)</f>
        <v>0</v>
      </c>
      <c r="BJ555" s="17" t="s">
        <v>83</v>
      </c>
      <c r="BK555" s="230">
        <f>ROUND(I555*H555,2)</f>
        <v>0</v>
      </c>
      <c r="BL555" s="17" t="s">
        <v>129</v>
      </c>
      <c r="BM555" s="229" t="s">
        <v>990</v>
      </c>
    </row>
    <row r="556" s="13" customFormat="1">
      <c r="A556" s="13"/>
      <c r="B556" s="231"/>
      <c r="C556" s="232"/>
      <c r="D556" s="233" t="s">
        <v>131</v>
      </c>
      <c r="E556" s="234" t="s">
        <v>1</v>
      </c>
      <c r="F556" s="235" t="s">
        <v>991</v>
      </c>
      <c r="G556" s="232"/>
      <c r="H556" s="236">
        <v>258.50599999999997</v>
      </c>
      <c r="I556" s="237"/>
      <c r="J556" s="232"/>
      <c r="K556" s="232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131</v>
      </c>
      <c r="AU556" s="242" t="s">
        <v>87</v>
      </c>
      <c r="AV556" s="13" t="s">
        <v>87</v>
      </c>
      <c r="AW556" s="13" t="s">
        <v>34</v>
      </c>
      <c r="AX556" s="13" t="s">
        <v>83</v>
      </c>
      <c r="AY556" s="242" t="s">
        <v>122</v>
      </c>
    </row>
    <row r="557" s="12" customFormat="1" ht="20.88" customHeight="1">
      <c r="A557" s="12"/>
      <c r="B557" s="202"/>
      <c r="C557" s="203"/>
      <c r="D557" s="204" t="s">
        <v>77</v>
      </c>
      <c r="E557" s="216" t="s">
        <v>992</v>
      </c>
      <c r="F557" s="216" t="s">
        <v>993</v>
      </c>
      <c r="G557" s="203"/>
      <c r="H557" s="203"/>
      <c r="I557" s="206"/>
      <c r="J557" s="217">
        <f>BK557</f>
        <v>0</v>
      </c>
      <c r="K557" s="203"/>
      <c r="L557" s="208"/>
      <c r="M557" s="209"/>
      <c r="N557" s="210"/>
      <c r="O557" s="210"/>
      <c r="P557" s="211">
        <f>P558</f>
        <v>0</v>
      </c>
      <c r="Q557" s="210"/>
      <c r="R557" s="211">
        <f>R558</f>
        <v>0</v>
      </c>
      <c r="S557" s="210"/>
      <c r="T557" s="212">
        <f>T558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3" t="s">
        <v>83</v>
      </c>
      <c r="AT557" s="214" t="s">
        <v>77</v>
      </c>
      <c r="AU557" s="214" t="s">
        <v>87</v>
      </c>
      <c r="AY557" s="213" t="s">
        <v>122</v>
      </c>
      <c r="BK557" s="215">
        <f>BK558</f>
        <v>0</v>
      </c>
    </row>
    <row r="558" s="2" customFormat="1" ht="49.05" customHeight="1">
      <c r="A558" s="38"/>
      <c r="B558" s="39"/>
      <c r="C558" s="218" t="s">
        <v>994</v>
      </c>
      <c r="D558" s="274" t="s">
        <v>124</v>
      </c>
      <c r="E558" s="219" t="s">
        <v>995</v>
      </c>
      <c r="F558" s="220" t="s">
        <v>996</v>
      </c>
      <c r="G558" s="221" t="s">
        <v>388</v>
      </c>
      <c r="H558" s="222">
        <v>1554.377</v>
      </c>
      <c r="I558" s="223"/>
      <c r="J558" s="224">
        <f>ROUND(I558*H558,2)</f>
        <v>0</v>
      </c>
      <c r="K558" s="220" t="s">
        <v>389</v>
      </c>
      <c r="L558" s="44"/>
      <c r="M558" s="279" t="s">
        <v>1</v>
      </c>
      <c r="N558" s="280" t="s">
        <v>43</v>
      </c>
      <c r="O558" s="281"/>
      <c r="P558" s="282">
        <f>O558*H558</f>
        <v>0</v>
      </c>
      <c r="Q558" s="282">
        <v>0</v>
      </c>
      <c r="R558" s="282">
        <f>Q558*H558</f>
        <v>0</v>
      </c>
      <c r="S558" s="282">
        <v>0</v>
      </c>
      <c r="T558" s="283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9" t="s">
        <v>129</v>
      </c>
      <c r="AT558" s="229" t="s">
        <v>124</v>
      </c>
      <c r="AU558" s="229" t="s">
        <v>137</v>
      </c>
      <c r="AY558" s="17" t="s">
        <v>122</v>
      </c>
      <c r="BE558" s="230">
        <f>IF(N558="základní",J558,0)</f>
        <v>0</v>
      </c>
      <c r="BF558" s="230">
        <f>IF(N558="snížená",J558,0)</f>
        <v>0</v>
      </c>
      <c r="BG558" s="230">
        <f>IF(N558="zákl. přenesená",J558,0)</f>
        <v>0</v>
      </c>
      <c r="BH558" s="230">
        <f>IF(N558="sníž. přenesená",J558,0)</f>
        <v>0</v>
      </c>
      <c r="BI558" s="230">
        <f>IF(N558="nulová",J558,0)</f>
        <v>0</v>
      </c>
      <c r="BJ558" s="17" t="s">
        <v>83</v>
      </c>
      <c r="BK558" s="230">
        <f>ROUND(I558*H558,2)</f>
        <v>0</v>
      </c>
      <c r="BL558" s="17" t="s">
        <v>129</v>
      </c>
      <c r="BM558" s="229" t="s">
        <v>997</v>
      </c>
    </row>
    <row r="559" s="2" customFormat="1" ht="6.96" customHeight="1">
      <c r="A559" s="38"/>
      <c r="B559" s="66"/>
      <c r="C559" s="67"/>
      <c r="D559" s="67"/>
      <c r="E559" s="67"/>
      <c r="F559" s="67"/>
      <c r="G559" s="67"/>
      <c r="H559" s="67"/>
      <c r="I559" s="67"/>
      <c r="J559" s="67"/>
      <c r="K559" s="67"/>
      <c r="L559" s="44"/>
      <c r="M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</row>
  </sheetData>
  <sheetProtection sheet="1" autoFilter="0" formatColumns="0" formatRows="0" objects="1" scenarios="1" spinCount="100000" saltValue="rjr18m9sHH9v/yP/VwhYqoiL/hOT55S1ayUtH/HTuGqPYvrWBJnWKWtzkrcZmIvWLxuk3hDAyGdvd0MiSBN6Eg==" hashValue="og1FxP3h1VJ1BkJq+kozBGvv/yq00xXKr9rINSocfhmGaSd4NCvt6radgyXwu7Vfe5SR0jqIqhzAAZnn7QYB5g==" algorithmName="SHA-512" password="CC35"/>
  <autoFilter ref="C123:K55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Černá za Bory - zkapacitnění vodovodu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ROUND((SUM(BE124:BE157)),  2)</f>
        <v>0</v>
      </c>
      <c r="G33" s="38"/>
      <c r="H33" s="38"/>
      <c r="I33" s="155">
        <v>0.20999999999999999</v>
      </c>
      <c r="J33" s="154">
        <f>ROUND(((SUM(BE124:BE157))*I33),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ROUND((SUM(BF124:BF157)),  2)</f>
        <v>0</v>
      </c>
      <c r="G34" s="38"/>
      <c r="H34" s="38"/>
      <c r="I34" s="155">
        <v>0.12</v>
      </c>
      <c r="J34" s="154">
        <f>ROUND(((SUM(BF124:BF157))*I34),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ROUND((SUM(BH124:BH157)),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ROUND((SUM(BI124:BI157)),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Černá za Bory - zkapacitnění vodovodu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Černá za Bory</v>
      </c>
      <c r="G89" s="40"/>
      <c r="H89" s="40"/>
      <c r="I89" s="32" t="s">
        <v>22</v>
      </c>
      <c r="J89" s="79" t="str">
        <f>IF(J12="","",J12)</f>
        <v>26. 2. 2024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Leona Šaldová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1000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1001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1000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1002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1000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1003</v>
      </c>
      <c r="E103" s="182"/>
      <c r="F103" s="182"/>
      <c r="G103" s="182"/>
      <c r="H103" s="182"/>
      <c r="I103" s="182"/>
      <c r="J103" s="183">
        <f>J148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1000</v>
      </c>
      <c r="E104" s="188"/>
      <c r="F104" s="188"/>
      <c r="G104" s="188"/>
      <c r="H104" s="188"/>
      <c r="I104" s="188"/>
      <c r="J104" s="189">
        <f>J149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Černá za Bory - zkapacitnění vodovodu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VON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Černá za Bory</v>
      </c>
      <c r="G118" s="40"/>
      <c r="H118" s="40"/>
      <c r="I118" s="32" t="s">
        <v>22</v>
      </c>
      <c r="J118" s="79" t="str">
        <f>IF(J12="","",J12)</f>
        <v>26. 2. 2024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31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Leona Šaldová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108</v>
      </c>
      <c r="D123" s="194" t="s">
        <v>63</v>
      </c>
      <c r="E123" s="194" t="s">
        <v>59</v>
      </c>
      <c r="F123" s="194" t="s">
        <v>60</v>
      </c>
      <c r="G123" s="194" t="s">
        <v>109</v>
      </c>
      <c r="H123" s="194" t="s">
        <v>110</v>
      </c>
      <c r="I123" s="194" t="s">
        <v>111</v>
      </c>
      <c r="J123" s="194" t="s">
        <v>96</v>
      </c>
      <c r="K123" s="195" t="s">
        <v>112</v>
      </c>
      <c r="L123" s="196"/>
      <c r="M123" s="100" t="s">
        <v>1</v>
      </c>
      <c r="N123" s="101" t="s">
        <v>42</v>
      </c>
      <c r="O123" s="101" t="s">
        <v>113</v>
      </c>
      <c r="P123" s="101" t="s">
        <v>114</v>
      </c>
      <c r="Q123" s="101" t="s">
        <v>115</v>
      </c>
      <c r="R123" s="101" t="s">
        <v>116</v>
      </c>
      <c r="S123" s="101" t="s">
        <v>117</v>
      </c>
      <c r="T123" s="102" t="s">
        <v>118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119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P125+P130+P137+P148</f>
        <v>0</v>
      </c>
      <c r="Q124" s="104"/>
      <c r="R124" s="199">
        <f>R125+R130+R137+R148</f>
        <v>0</v>
      </c>
      <c r="S124" s="104"/>
      <c r="T124" s="200">
        <f>T125+T130+T137+T148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98</v>
      </c>
      <c r="BK124" s="201">
        <f>BK125+BK130+BK137+BK148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1004</v>
      </c>
      <c r="F125" s="205" t="s">
        <v>1005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77</v>
      </c>
      <c r="AU125" s="214" t="s">
        <v>78</v>
      </c>
      <c r="AY125" s="213" t="s">
        <v>122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1006</v>
      </c>
      <c r="F126" s="216" t="s">
        <v>1007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77</v>
      </c>
      <c r="AU126" s="214" t="s">
        <v>83</v>
      </c>
      <c r="AY126" s="213" t="s">
        <v>122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83</v>
      </c>
      <c r="D127" s="218" t="s">
        <v>124</v>
      </c>
      <c r="E127" s="219" t="s">
        <v>1008</v>
      </c>
      <c r="F127" s="220" t="s">
        <v>1009</v>
      </c>
      <c r="G127" s="221" t="s">
        <v>636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129</v>
      </c>
      <c r="AT127" s="229" t="s">
        <v>124</v>
      </c>
      <c r="AU127" s="229" t="s">
        <v>87</v>
      </c>
      <c r="AY127" s="17" t="s">
        <v>122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129</v>
      </c>
      <c r="BM127" s="229" t="s">
        <v>87</v>
      </c>
    </row>
    <row r="128" s="2" customFormat="1" ht="16.5" customHeight="1">
      <c r="A128" s="38"/>
      <c r="B128" s="39"/>
      <c r="C128" s="218" t="s">
        <v>87</v>
      </c>
      <c r="D128" s="218" t="s">
        <v>124</v>
      </c>
      <c r="E128" s="219" t="s">
        <v>1010</v>
      </c>
      <c r="F128" s="220" t="s">
        <v>1011</v>
      </c>
      <c r="G128" s="221" t="s">
        <v>636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129</v>
      </c>
      <c r="AT128" s="229" t="s">
        <v>124</v>
      </c>
      <c r="AU128" s="229" t="s">
        <v>87</v>
      </c>
      <c r="AY128" s="17" t="s">
        <v>122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129</v>
      </c>
      <c r="BM128" s="229" t="s">
        <v>129</v>
      </c>
    </row>
    <row r="129" s="2" customFormat="1" ht="16.5" customHeight="1">
      <c r="A129" s="38"/>
      <c r="B129" s="39"/>
      <c r="C129" s="218" t="s">
        <v>137</v>
      </c>
      <c r="D129" s="218" t="s">
        <v>124</v>
      </c>
      <c r="E129" s="219" t="s">
        <v>1012</v>
      </c>
      <c r="F129" s="220" t="s">
        <v>1013</v>
      </c>
      <c r="G129" s="221" t="s">
        <v>636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129</v>
      </c>
      <c r="AT129" s="229" t="s">
        <v>124</v>
      </c>
      <c r="AU129" s="229" t="s">
        <v>87</v>
      </c>
      <c r="AY129" s="17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129</v>
      </c>
      <c r="BM129" s="229" t="s">
        <v>162</v>
      </c>
    </row>
    <row r="130" s="12" customFormat="1" ht="25.92" customHeight="1">
      <c r="A130" s="12"/>
      <c r="B130" s="202"/>
      <c r="C130" s="203"/>
      <c r="D130" s="204" t="s">
        <v>77</v>
      </c>
      <c r="E130" s="205" t="s">
        <v>1014</v>
      </c>
      <c r="F130" s="205" t="s">
        <v>1015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77</v>
      </c>
      <c r="AU130" s="214" t="s">
        <v>78</v>
      </c>
      <c r="AY130" s="213" t="s">
        <v>122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1006</v>
      </c>
      <c r="F131" s="216" t="s">
        <v>1007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77</v>
      </c>
      <c r="AU131" s="214" t="s">
        <v>83</v>
      </c>
      <c r="AY131" s="213" t="s">
        <v>122</v>
      </c>
      <c r="BK131" s="215">
        <f>SUM(BK132:BK136)</f>
        <v>0</v>
      </c>
    </row>
    <row r="132" s="2" customFormat="1" ht="16.5" customHeight="1">
      <c r="A132" s="38"/>
      <c r="B132" s="39"/>
      <c r="C132" s="218" t="s">
        <v>129</v>
      </c>
      <c r="D132" s="218" t="s">
        <v>124</v>
      </c>
      <c r="E132" s="219" t="s">
        <v>1016</v>
      </c>
      <c r="F132" s="220" t="s">
        <v>1017</v>
      </c>
      <c r="G132" s="221" t="s">
        <v>636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129</v>
      </c>
      <c r="AT132" s="229" t="s">
        <v>124</v>
      </c>
      <c r="AU132" s="229" t="s">
        <v>87</v>
      </c>
      <c r="AY132" s="17" t="s">
        <v>122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129</v>
      </c>
      <c r="BM132" s="229" t="s">
        <v>186</v>
      </c>
    </row>
    <row r="133" s="2" customFormat="1">
      <c r="A133" s="38"/>
      <c r="B133" s="39"/>
      <c r="C133" s="40"/>
      <c r="D133" s="233" t="s">
        <v>607</v>
      </c>
      <c r="E133" s="40"/>
      <c r="F133" s="275" t="s">
        <v>1018</v>
      </c>
      <c r="G133" s="40"/>
      <c r="H133" s="40"/>
      <c r="I133" s="276"/>
      <c r="J133" s="40"/>
      <c r="K133" s="40"/>
      <c r="L133" s="44"/>
      <c r="M133" s="277"/>
      <c r="N133" s="27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607</v>
      </c>
      <c r="AU133" s="17" t="s">
        <v>87</v>
      </c>
    </row>
    <row r="134" s="2" customFormat="1" ht="33" customHeight="1">
      <c r="A134" s="38"/>
      <c r="B134" s="39"/>
      <c r="C134" s="218" t="s">
        <v>151</v>
      </c>
      <c r="D134" s="218" t="s">
        <v>124</v>
      </c>
      <c r="E134" s="219" t="s">
        <v>1019</v>
      </c>
      <c r="F134" s="220" t="s">
        <v>1020</v>
      </c>
      <c r="G134" s="221" t="s">
        <v>636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129</v>
      </c>
      <c r="AT134" s="229" t="s">
        <v>124</v>
      </c>
      <c r="AU134" s="229" t="s">
        <v>87</v>
      </c>
      <c r="AY134" s="17" t="s">
        <v>122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83</v>
      </c>
      <c r="BK134" s="230">
        <f>ROUND(I134*H134,2)</f>
        <v>0</v>
      </c>
      <c r="BL134" s="17" t="s">
        <v>129</v>
      </c>
      <c r="BM134" s="229" t="s">
        <v>201</v>
      </c>
    </row>
    <row r="135" s="2" customFormat="1">
      <c r="A135" s="38"/>
      <c r="B135" s="39"/>
      <c r="C135" s="40"/>
      <c r="D135" s="233" t="s">
        <v>607</v>
      </c>
      <c r="E135" s="40"/>
      <c r="F135" s="275" t="s">
        <v>1021</v>
      </c>
      <c r="G135" s="40"/>
      <c r="H135" s="40"/>
      <c r="I135" s="276"/>
      <c r="J135" s="40"/>
      <c r="K135" s="40"/>
      <c r="L135" s="44"/>
      <c r="M135" s="277"/>
      <c r="N135" s="27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607</v>
      </c>
      <c r="AU135" s="17" t="s">
        <v>87</v>
      </c>
    </row>
    <row r="136" s="2" customFormat="1" ht="49.05" customHeight="1">
      <c r="A136" s="38"/>
      <c r="B136" s="39"/>
      <c r="C136" s="218" t="s">
        <v>162</v>
      </c>
      <c r="D136" s="218" t="s">
        <v>124</v>
      </c>
      <c r="E136" s="219" t="s">
        <v>1022</v>
      </c>
      <c r="F136" s="220" t="s">
        <v>1023</v>
      </c>
      <c r="G136" s="221" t="s">
        <v>636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129</v>
      </c>
      <c r="AT136" s="229" t="s">
        <v>124</v>
      </c>
      <c r="AU136" s="229" t="s">
        <v>87</v>
      </c>
      <c r="AY136" s="17" t="s">
        <v>122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129</v>
      </c>
      <c r="BM136" s="229" t="s">
        <v>8</v>
      </c>
    </row>
    <row r="137" s="12" customFormat="1" ht="25.92" customHeight="1">
      <c r="A137" s="12"/>
      <c r="B137" s="202"/>
      <c r="C137" s="203"/>
      <c r="D137" s="204" t="s">
        <v>77</v>
      </c>
      <c r="E137" s="205" t="s">
        <v>1024</v>
      </c>
      <c r="F137" s="205" t="s">
        <v>1025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83</v>
      </c>
      <c r="AT137" s="214" t="s">
        <v>77</v>
      </c>
      <c r="AU137" s="214" t="s">
        <v>78</v>
      </c>
      <c r="AY137" s="213" t="s">
        <v>122</v>
      </c>
      <c r="BK137" s="215">
        <f>BK138</f>
        <v>0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1006</v>
      </c>
      <c r="F138" s="216" t="s">
        <v>1007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SUM(P139:P147)</f>
        <v>0</v>
      </c>
      <c r="Q138" s="210"/>
      <c r="R138" s="211">
        <f>SUM(R139:R147)</f>
        <v>0</v>
      </c>
      <c r="S138" s="210"/>
      <c r="T138" s="212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83</v>
      </c>
      <c r="AT138" s="214" t="s">
        <v>77</v>
      </c>
      <c r="AU138" s="214" t="s">
        <v>83</v>
      </c>
      <c r="AY138" s="213" t="s">
        <v>122</v>
      </c>
      <c r="BK138" s="215">
        <f>SUM(BK139:BK147)</f>
        <v>0</v>
      </c>
    </row>
    <row r="139" s="2" customFormat="1" ht="33" customHeight="1">
      <c r="A139" s="38"/>
      <c r="B139" s="39"/>
      <c r="C139" s="218" t="s">
        <v>172</v>
      </c>
      <c r="D139" s="218" t="s">
        <v>124</v>
      </c>
      <c r="E139" s="219" t="s">
        <v>1026</v>
      </c>
      <c r="F139" s="220" t="s">
        <v>1027</v>
      </c>
      <c r="G139" s="221" t="s">
        <v>636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129</v>
      </c>
      <c r="AT139" s="229" t="s">
        <v>124</v>
      </c>
      <c r="AU139" s="229" t="s">
        <v>87</v>
      </c>
      <c r="AY139" s="17" t="s">
        <v>122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129</v>
      </c>
      <c r="BM139" s="229" t="s">
        <v>236</v>
      </c>
    </row>
    <row r="140" s="2" customFormat="1" ht="44.25" customHeight="1">
      <c r="A140" s="38"/>
      <c r="B140" s="39"/>
      <c r="C140" s="218" t="s">
        <v>186</v>
      </c>
      <c r="D140" s="218" t="s">
        <v>124</v>
      </c>
      <c r="E140" s="219" t="s">
        <v>1028</v>
      </c>
      <c r="F140" s="220" t="s">
        <v>1029</v>
      </c>
      <c r="G140" s="221" t="s">
        <v>636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129</v>
      </c>
      <c r="AT140" s="229" t="s">
        <v>124</v>
      </c>
      <c r="AU140" s="229" t="s">
        <v>87</v>
      </c>
      <c r="AY140" s="17" t="s">
        <v>122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129</v>
      </c>
      <c r="BM140" s="229" t="s">
        <v>248</v>
      </c>
    </row>
    <row r="141" s="2" customFormat="1">
      <c r="A141" s="38"/>
      <c r="B141" s="39"/>
      <c r="C141" s="40"/>
      <c r="D141" s="233" t="s">
        <v>607</v>
      </c>
      <c r="E141" s="40"/>
      <c r="F141" s="275" t="s">
        <v>1030</v>
      </c>
      <c r="G141" s="40"/>
      <c r="H141" s="40"/>
      <c r="I141" s="276"/>
      <c r="J141" s="40"/>
      <c r="K141" s="40"/>
      <c r="L141" s="44"/>
      <c r="M141" s="277"/>
      <c r="N141" s="27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607</v>
      </c>
      <c r="AU141" s="17" t="s">
        <v>87</v>
      </c>
    </row>
    <row r="142" s="2" customFormat="1" ht="44.25" customHeight="1">
      <c r="A142" s="38"/>
      <c r="B142" s="39"/>
      <c r="C142" s="218" t="s">
        <v>195</v>
      </c>
      <c r="D142" s="218" t="s">
        <v>124</v>
      </c>
      <c r="E142" s="219" t="s">
        <v>1031</v>
      </c>
      <c r="F142" s="220" t="s">
        <v>1032</v>
      </c>
      <c r="G142" s="221" t="s">
        <v>636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129</v>
      </c>
      <c r="AT142" s="229" t="s">
        <v>124</v>
      </c>
      <c r="AU142" s="229" t="s">
        <v>87</v>
      </c>
      <c r="AY142" s="17" t="s">
        <v>122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129</v>
      </c>
      <c r="BM142" s="229" t="s">
        <v>258</v>
      </c>
    </row>
    <row r="143" s="2" customFormat="1" ht="33" customHeight="1">
      <c r="A143" s="38"/>
      <c r="B143" s="39"/>
      <c r="C143" s="218" t="s">
        <v>201</v>
      </c>
      <c r="D143" s="218" t="s">
        <v>124</v>
      </c>
      <c r="E143" s="219" t="s">
        <v>1033</v>
      </c>
      <c r="F143" s="220" t="s">
        <v>1034</v>
      </c>
      <c r="G143" s="221" t="s">
        <v>636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129</v>
      </c>
      <c r="AT143" s="229" t="s">
        <v>124</v>
      </c>
      <c r="AU143" s="229" t="s">
        <v>87</v>
      </c>
      <c r="AY143" s="17" t="s">
        <v>122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129</v>
      </c>
      <c r="BM143" s="229" t="s">
        <v>270</v>
      </c>
    </row>
    <row r="144" s="2" customFormat="1">
      <c r="A144" s="38"/>
      <c r="B144" s="39"/>
      <c r="C144" s="40"/>
      <c r="D144" s="233" t="s">
        <v>607</v>
      </c>
      <c r="E144" s="40"/>
      <c r="F144" s="275" t="s">
        <v>1035</v>
      </c>
      <c r="G144" s="40"/>
      <c r="H144" s="40"/>
      <c r="I144" s="276"/>
      <c r="J144" s="40"/>
      <c r="K144" s="40"/>
      <c r="L144" s="44"/>
      <c r="M144" s="277"/>
      <c r="N144" s="27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607</v>
      </c>
      <c r="AU144" s="17" t="s">
        <v>87</v>
      </c>
    </row>
    <row r="145" s="2" customFormat="1" ht="24.15" customHeight="1">
      <c r="A145" s="38"/>
      <c r="B145" s="39"/>
      <c r="C145" s="218" t="s">
        <v>215</v>
      </c>
      <c r="D145" s="218" t="s">
        <v>124</v>
      </c>
      <c r="E145" s="219" t="s">
        <v>1036</v>
      </c>
      <c r="F145" s="220" t="s">
        <v>1037</v>
      </c>
      <c r="G145" s="221" t="s">
        <v>636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129</v>
      </c>
      <c r="AT145" s="229" t="s">
        <v>124</v>
      </c>
      <c r="AU145" s="229" t="s">
        <v>87</v>
      </c>
      <c r="AY145" s="17" t="s">
        <v>122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129</v>
      </c>
      <c r="BM145" s="229" t="s">
        <v>281</v>
      </c>
    </row>
    <row r="146" s="2" customFormat="1">
      <c r="A146" s="38"/>
      <c r="B146" s="39"/>
      <c r="C146" s="40"/>
      <c r="D146" s="233" t="s">
        <v>607</v>
      </c>
      <c r="E146" s="40"/>
      <c r="F146" s="275" t="s">
        <v>1038</v>
      </c>
      <c r="G146" s="40"/>
      <c r="H146" s="40"/>
      <c r="I146" s="276"/>
      <c r="J146" s="40"/>
      <c r="K146" s="40"/>
      <c r="L146" s="44"/>
      <c r="M146" s="277"/>
      <c r="N146" s="27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607</v>
      </c>
      <c r="AU146" s="17" t="s">
        <v>87</v>
      </c>
    </row>
    <row r="147" s="2" customFormat="1" ht="298.05" customHeight="1">
      <c r="A147" s="38"/>
      <c r="B147" s="39"/>
      <c r="C147" s="218" t="s">
        <v>8</v>
      </c>
      <c r="D147" s="218" t="s">
        <v>124</v>
      </c>
      <c r="E147" s="219" t="s">
        <v>1039</v>
      </c>
      <c r="F147" s="220" t="s">
        <v>1040</v>
      </c>
      <c r="G147" s="221" t="s">
        <v>636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129</v>
      </c>
      <c r="AT147" s="229" t="s">
        <v>124</v>
      </c>
      <c r="AU147" s="229" t="s">
        <v>87</v>
      </c>
      <c r="AY147" s="17" t="s">
        <v>122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129</v>
      </c>
      <c r="BM147" s="229" t="s">
        <v>292</v>
      </c>
    </row>
    <row r="148" s="12" customFormat="1" ht="25.92" customHeight="1">
      <c r="A148" s="12"/>
      <c r="B148" s="202"/>
      <c r="C148" s="203"/>
      <c r="D148" s="204" t="s">
        <v>77</v>
      </c>
      <c r="E148" s="205" t="s">
        <v>1041</v>
      </c>
      <c r="F148" s="205" t="s">
        <v>1042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</f>
        <v>0</v>
      </c>
      <c r="Q148" s="210"/>
      <c r="R148" s="211">
        <f>R149</f>
        <v>0</v>
      </c>
      <c r="S148" s="210"/>
      <c r="T148" s="212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77</v>
      </c>
      <c r="AU148" s="214" t="s">
        <v>78</v>
      </c>
      <c r="AY148" s="213" t="s">
        <v>122</v>
      </c>
      <c r="BK148" s="215">
        <f>BK149</f>
        <v>0</v>
      </c>
    </row>
    <row r="149" s="12" customFormat="1" ht="22.8" customHeight="1">
      <c r="A149" s="12"/>
      <c r="B149" s="202"/>
      <c r="C149" s="203"/>
      <c r="D149" s="204" t="s">
        <v>77</v>
      </c>
      <c r="E149" s="216" t="s">
        <v>1006</v>
      </c>
      <c r="F149" s="216" t="s">
        <v>1007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SUM(P150:P157)</f>
        <v>0</v>
      </c>
      <c r="Q149" s="210"/>
      <c r="R149" s="211">
        <f>SUM(R150:R157)</f>
        <v>0</v>
      </c>
      <c r="S149" s="210"/>
      <c r="T149" s="212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77</v>
      </c>
      <c r="AU149" s="214" t="s">
        <v>83</v>
      </c>
      <c r="AY149" s="213" t="s">
        <v>122</v>
      </c>
      <c r="BK149" s="215">
        <f>SUM(BK150:BK157)</f>
        <v>0</v>
      </c>
    </row>
    <row r="150" s="2" customFormat="1" ht="24.15" customHeight="1">
      <c r="A150" s="38"/>
      <c r="B150" s="39"/>
      <c r="C150" s="218" t="s">
        <v>231</v>
      </c>
      <c r="D150" s="218" t="s">
        <v>124</v>
      </c>
      <c r="E150" s="219" t="s">
        <v>1043</v>
      </c>
      <c r="F150" s="220" t="s">
        <v>1044</v>
      </c>
      <c r="G150" s="221" t="s">
        <v>636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129</v>
      </c>
      <c r="AT150" s="229" t="s">
        <v>124</v>
      </c>
      <c r="AU150" s="229" t="s">
        <v>87</v>
      </c>
      <c r="AY150" s="17" t="s">
        <v>122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129</v>
      </c>
      <c r="BM150" s="229" t="s">
        <v>313</v>
      </c>
    </row>
    <row r="151" s="2" customFormat="1">
      <c r="A151" s="38"/>
      <c r="B151" s="39"/>
      <c r="C151" s="40"/>
      <c r="D151" s="233" t="s">
        <v>607</v>
      </c>
      <c r="E151" s="40"/>
      <c r="F151" s="275" t="s">
        <v>1045</v>
      </c>
      <c r="G151" s="40"/>
      <c r="H151" s="40"/>
      <c r="I151" s="276"/>
      <c r="J151" s="40"/>
      <c r="K151" s="40"/>
      <c r="L151" s="44"/>
      <c r="M151" s="277"/>
      <c r="N151" s="27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607</v>
      </c>
      <c r="AU151" s="17" t="s">
        <v>87</v>
      </c>
    </row>
    <row r="152" s="2" customFormat="1" ht="49.05" customHeight="1">
      <c r="A152" s="38"/>
      <c r="B152" s="39"/>
      <c r="C152" s="218" t="s">
        <v>236</v>
      </c>
      <c r="D152" s="218" t="s">
        <v>124</v>
      </c>
      <c r="E152" s="219" t="s">
        <v>1046</v>
      </c>
      <c r="F152" s="220" t="s">
        <v>1047</v>
      </c>
      <c r="G152" s="221" t="s">
        <v>636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129</v>
      </c>
      <c r="AT152" s="229" t="s">
        <v>124</v>
      </c>
      <c r="AU152" s="229" t="s">
        <v>87</v>
      </c>
      <c r="AY152" s="17" t="s">
        <v>122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129</v>
      </c>
      <c r="BM152" s="229" t="s">
        <v>321</v>
      </c>
    </row>
    <row r="153" s="2" customFormat="1" ht="24.15" customHeight="1">
      <c r="A153" s="38"/>
      <c r="B153" s="39"/>
      <c r="C153" s="218" t="s">
        <v>242</v>
      </c>
      <c r="D153" s="218" t="s">
        <v>124</v>
      </c>
      <c r="E153" s="219" t="s">
        <v>1048</v>
      </c>
      <c r="F153" s="220" t="s">
        <v>1049</v>
      </c>
      <c r="G153" s="221" t="s">
        <v>636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129</v>
      </c>
      <c r="AT153" s="229" t="s">
        <v>124</v>
      </c>
      <c r="AU153" s="229" t="s">
        <v>87</v>
      </c>
      <c r="AY153" s="17" t="s">
        <v>122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129</v>
      </c>
      <c r="BM153" s="229" t="s">
        <v>332</v>
      </c>
    </row>
    <row r="154" s="2" customFormat="1">
      <c r="A154" s="38"/>
      <c r="B154" s="39"/>
      <c r="C154" s="40"/>
      <c r="D154" s="233" t="s">
        <v>607</v>
      </c>
      <c r="E154" s="40"/>
      <c r="F154" s="275" t="s">
        <v>1050</v>
      </c>
      <c r="G154" s="40"/>
      <c r="H154" s="40"/>
      <c r="I154" s="276"/>
      <c r="J154" s="40"/>
      <c r="K154" s="40"/>
      <c r="L154" s="44"/>
      <c r="M154" s="277"/>
      <c r="N154" s="27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607</v>
      </c>
      <c r="AU154" s="17" t="s">
        <v>87</v>
      </c>
    </row>
    <row r="155" s="2" customFormat="1" ht="24.15" customHeight="1">
      <c r="A155" s="38"/>
      <c r="B155" s="39"/>
      <c r="C155" s="218" t="s">
        <v>248</v>
      </c>
      <c r="D155" s="218" t="s">
        <v>124</v>
      </c>
      <c r="E155" s="219" t="s">
        <v>1051</v>
      </c>
      <c r="F155" s="220" t="s">
        <v>1052</v>
      </c>
      <c r="G155" s="221" t="s">
        <v>636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129</v>
      </c>
      <c r="AT155" s="229" t="s">
        <v>124</v>
      </c>
      <c r="AU155" s="229" t="s">
        <v>87</v>
      </c>
      <c r="AY155" s="17" t="s">
        <v>122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129</v>
      </c>
      <c r="BM155" s="229" t="s">
        <v>342</v>
      </c>
    </row>
    <row r="156" s="2" customFormat="1">
      <c r="A156" s="38"/>
      <c r="B156" s="39"/>
      <c r="C156" s="40"/>
      <c r="D156" s="233" t="s">
        <v>607</v>
      </c>
      <c r="E156" s="40"/>
      <c r="F156" s="275" t="s">
        <v>1053</v>
      </c>
      <c r="G156" s="40"/>
      <c r="H156" s="40"/>
      <c r="I156" s="276"/>
      <c r="J156" s="40"/>
      <c r="K156" s="40"/>
      <c r="L156" s="44"/>
      <c r="M156" s="277"/>
      <c r="N156" s="27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607</v>
      </c>
      <c r="AU156" s="17" t="s">
        <v>87</v>
      </c>
    </row>
    <row r="157" s="2" customFormat="1" ht="44.25" customHeight="1">
      <c r="A157" s="38"/>
      <c r="B157" s="39"/>
      <c r="C157" s="218" t="s">
        <v>253</v>
      </c>
      <c r="D157" s="218" t="s">
        <v>124</v>
      </c>
      <c r="E157" s="219" t="s">
        <v>1054</v>
      </c>
      <c r="F157" s="220" t="s">
        <v>1055</v>
      </c>
      <c r="G157" s="221" t="s">
        <v>636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79" t="s">
        <v>1</v>
      </c>
      <c r="N157" s="280" t="s">
        <v>43</v>
      </c>
      <c r="O157" s="281"/>
      <c r="P157" s="282">
        <f>O157*H157</f>
        <v>0</v>
      </c>
      <c r="Q157" s="282">
        <v>0</v>
      </c>
      <c r="R157" s="282">
        <f>Q157*H157</f>
        <v>0</v>
      </c>
      <c r="S157" s="282">
        <v>0</v>
      </c>
      <c r="T157" s="28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129</v>
      </c>
      <c r="AT157" s="229" t="s">
        <v>124</v>
      </c>
      <c r="AU157" s="229" t="s">
        <v>87</v>
      </c>
      <c r="AY157" s="17" t="s">
        <v>122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129</v>
      </c>
      <c r="BM157" s="229" t="s">
        <v>352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Wfppd1Frq8eLaDHTb0v0fB2RYS2fYQFV83Ysy83YxLz7CdVJD2xrdGfdFZcoLM779pgGWzd5gpe0H4LBh3pJYA==" hashValue="epu4uBGcECiHZyz185gglfE+2suYLntGlOCjk5xB0ehIPoSfM/L6T4kgt/AXbI44NNAP9HFWFkw6eucEtWBp3g==" algorithmName="SHA-512" password="CC35"/>
  <autoFilter ref="C123:K15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2024-03-06T08:15:20Z</dcterms:created>
  <dcterms:modified xsi:type="dcterms:W3CDTF">2024-03-06T08:15:27Z</dcterms:modified>
</cp:coreProperties>
</file>